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0" windowWidth="19140" windowHeight="6840"/>
  </bookViews>
  <sheets>
    <sheet name="SUMMARY" sheetId="1" r:id="rId1"/>
  </sheets>
  <definedNames>
    <definedName name="_xlnm._FilterDatabase" localSheetId="0" hidden="1">SUMMARY!$A$1:$J$19</definedName>
    <definedName name="cgh">#REF!,#REF!,#REF!,#REF!,#REF!,#REF!,#REF!,#REF!,#REF!,#REF!,#REF!,#REF!,#REF!,#REF!,#REF!,#REF!,#REF!</definedName>
    <definedName name="grh">#REF!,#REF!,#REF!,#REF!,#REF!,#REF!,#REF!,#REF!,#REF!,#REF!,#REF!,#REF!,#REF!,#REF!,#REF!,#REF!,#REF!,#REF!,#REF!,#REF!,#REF!,#REF!,#REF!,#REF!</definedName>
  </definedNames>
  <calcPr calcId="145621"/>
</workbook>
</file>

<file path=xl/calcChain.xml><?xml version="1.0" encoding="utf-8"?>
<calcChain xmlns="http://schemas.openxmlformats.org/spreadsheetml/2006/main">
  <c r="U42" i="1" l="1"/>
  <c r="R42" i="1"/>
  <c r="AH26" i="1"/>
  <c r="T26" i="1"/>
  <c r="S26" i="1"/>
  <c r="Z26" i="1" s="1"/>
  <c r="Q26" i="1"/>
  <c r="AH25" i="1"/>
  <c r="T25" i="1"/>
  <c r="Q25" i="1"/>
  <c r="AC25" i="1" s="1"/>
  <c r="AH7" i="1"/>
  <c r="T7" i="1"/>
  <c r="S7" i="1"/>
  <c r="Q7" i="1"/>
  <c r="AC26" i="1" l="1"/>
  <c r="Z7" i="1"/>
  <c r="AC7" i="1"/>
  <c r="S17" i="1" l="1"/>
  <c r="T17" i="1"/>
  <c r="Z17" i="1" l="1"/>
  <c r="AH17" i="1"/>
  <c r="AJ17" i="1"/>
  <c r="AG17" i="1"/>
  <c r="AH22" i="1" l="1"/>
  <c r="AJ22" i="1"/>
  <c r="AG22" i="1"/>
  <c r="AH15" i="1" l="1"/>
  <c r="AJ15" i="1" l="1"/>
  <c r="AG15" i="1"/>
  <c r="AH9" i="1" l="1"/>
  <c r="AJ9" i="1"/>
  <c r="AG9" i="1"/>
  <c r="AJ16" i="1" l="1"/>
  <c r="AG16" i="1"/>
  <c r="AH16" i="1"/>
  <c r="AH34" i="1" l="1"/>
  <c r="AJ34" i="1"/>
  <c r="AG34" i="1"/>
  <c r="AJ42" i="1" l="1"/>
  <c r="AG42" i="1"/>
  <c r="AH42" i="1"/>
  <c r="AH40" i="1"/>
  <c r="AJ40" i="1"/>
  <c r="AG40" i="1"/>
  <c r="AG19" i="1" l="1"/>
  <c r="AJ19" i="1"/>
  <c r="AH19" i="1"/>
  <c r="AH43" i="1" l="1"/>
  <c r="AJ43" i="1"/>
  <c r="AG43" i="1"/>
  <c r="AJ7" i="1" l="1"/>
  <c r="P7" i="1"/>
  <c r="AG7" i="1"/>
  <c r="AH10" i="1"/>
  <c r="AG37" i="1"/>
  <c r="AG5" i="1"/>
  <c r="AJ5" i="1" l="1"/>
  <c r="AH35" i="1"/>
  <c r="AG13" i="1"/>
  <c r="AJ13" i="1"/>
  <c r="AG39" i="1"/>
  <c r="AJ39" i="1"/>
  <c r="AH13" i="1"/>
  <c r="AJ38" i="1"/>
  <c r="AG38" i="1"/>
  <c r="AG6" i="1"/>
  <c r="AJ6" i="1"/>
  <c r="AJ29" i="1"/>
  <c r="AG29" i="1"/>
  <c r="AH36" i="1"/>
  <c r="AG25" i="1"/>
  <c r="AJ25" i="1"/>
  <c r="AG4" i="1"/>
  <c r="AJ14" i="1"/>
  <c r="AG14" i="1"/>
  <c r="AG8" i="1"/>
  <c r="AJ8" i="1"/>
  <c r="AG33" i="1"/>
  <c r="AJ33" i="1"/>
  <c r="AH38" i="1"/>
  <c r="AH28" i="1"/>
  <c r="AJ32" i="1"/>
  <c r="AG32" i="1"/>
  <c r="AH18" i="1"/>
  <c r="AH14" i="1"/>
  <c r="AH32" i="1"/>
  <c r="AJ31" i="1"/>
  <c r="AG31" i="1"/>
  <c r="AJ10" i="1"/>
  <c r="AG10" i="1"/>
  <c r="AH5" i="1"/>
  <c r="AH21" i="1"/>
  <c r="AG36" i="1"/>
  <c r="AJ36" i="1"/>
  <c r="AH39" i="1"/>
  <c r="AH29" i="1"/>
  <c r="AJ4" i="1"/>
  <c r="AB7" i="1"/>
  <c r="Y7" i="1"/>
  <c r="AH6" i="1"/>
  <c r="AH37" i="1"/>
  <c r="AG23" i="1"/>
  <c r="AJ23" i="1"/>
  <c r="AH23" i="1"/>
  <c r="AH31" i="1"/>
  <c r="AH24" i="1"/>
  <c r="AJ41" i="1"/>
  <c r="AG41" i="1"/>
  <c r="AH12" i="1"/>
  <c r="AJ11" i="1"/>
  <c r="AG11" i="1"/>
  <c r="AG30" i="1"/>
  <c r="AJ30" i="1"/>
  <c r="AH8" i="1"/>
  <c r="AJ21" i="1"/>
  <c r="AG21" i="1"/>
  <c r="AH30" i="1"/>
  <c r="AJ24" i="1"/>
  <c r="AG24" i="1"/>
  <c r="AH4" i="1"/>
  <c r="AJ18" i="1"/>
  <c r="AG18" i="1"/>
  <c r="AJ26" i="1"/>
  <c r="P26" i="1"/>
  <c r="AG26" i="1"/>
  <c r="AH33" i="1"/>
  <c r="AJ12" i="1"/>
  <c r="AG12" i="1"/>
  <c r="AG35" i="1"/>
  <c r="AJ35" i="1"/>
  <c r="AJ27" i="1"/>
  <c r="AG27" i="1"/>
  <c r="AH11" i="1"/>
  <c r="AG28" i="1"/>
  <c r="AJ28" i="1"/>
  <c r="AH27" i="1"/>
  <c r="AH41" i="1"/>
  <c r="AJ37" i="1"/>
  <c r="AB26" i="1" l="1"/>
  <c r="Y26" i="1"/>
  <c r="Q28" i="1" l="1"/>
  <c r="Q40" i="1"/>
  <c r="Q14" i="1"/>
  <c r="T14" i="1"/>
  <c r="AC14" i="1" l="1"/>
  <c r="P21" i="1"/>
  <c r="Q17" i="1"/>
  <c r="AC17" i="1" s="1"/>
  <c r="S25" i="1"/>
  <c r="Z25" i="1" s="1"/>
  <c r="Q15" i="1"/>
  <c r="AC15" i="1" s="1"/>
  <c r="P40" i="1"/>
  <c r="T22" i="1"/>
  <c r="Q22" i="1"/>
  <c r="S22" i="1"/>
  <c r="P22" i="1"/>
  <c r="P34" i="1"/>
  <c r="Q34" i="1"/>
  <c r="S34" i="1"/>
  <c r="S41" i="1"/>
  <c r="P41" i="1"/>
  <c r="Q41" i="1"/>
  <c r="P36" i="1"/>
  <c r="S35" i="1"/>
  <c r="T35" i="1"/>
  <c r="T9" i="1"/>
  <c r="P9" i="1"/>
  <c r="Q9" i="1"/>
  <c r="S9" i="1"/>
  <c r="P28" i="1"/>
  <c r="T28" i="1"/>
  <c r="AC28" i="1" s="1"/>
  <c r="T10" i="1"/>
  <c r="Q10" i="1"/>
  <c r="S28" i="1"/>
  <c r="Q6" i="1"/>
  <c r="P33" i="1"/>
  <c r="S29" i="1"/>
  <c r="S37" i="1"/>
  <c r="T19" i="1"/>
  <c r="T27" i="1"/>
  <c r="P24" i="1"/>
  <c r="P23" i="1"/>
  <c r="P30" i="1"/>
  <c r="P42" i="1"/>
  <c r="S43" i="1"/>
  <c r="T33" i="1"/>
  <c r="Q42" i="1"/>
  <c r="Q24" i="1"/>
  <c r="Q32" i="1"/>
  <c r="T40" i="1"/>
  <c r="AC40" i="1" s="1"/>
  <c r="Q5" i="1"/>
  <c r="Q4" i="1"/>
  <c r="P25" i="1"/>
  <c r="P31" i="1"/>
  <c r="P38" i="1"/>
  <c r="Q8" i="1"/>
  <c r="AC8" i="1" s="1"/>
  <c r="T4" i="1"/>
  <c r="S24" i="1"/>
  <c r="S32" i="1"/>
  <c r="S36" i="1"/>
  <c r="S40" i="1"/>
  <c r="T18" i="1"/>
  <c r="T21" i="1"/>
  <c r="T30" i="1"/>
  <c r="T34" i="1"/>
  <c r="T38" i="1"/>
  <c r="Q43" i="1"/>
  <c r="P32" i="1"/>
  <c r="P43" i="1"/>
  <c r="Q29" i="1"/>
  <c r="Q33" i="1"/>
  <c r="Q37" i="1"/>
  <c r="T41" i="1"/>
  <c r="P39" i="1"/>
  <c r="T5" i="1"/>
  <c r="S33" i="1"/>
  <c r="T13" i="1"/>
  <c r="T23" i="1"/>
  <c r="T31" i="1"/>
  <c r="T39" i="1"/>
  <c r="Q18" i="1"/>
  <c r="Q13" i="1"/>
  <c r="S23" i="1"/>
  <c r="S31" i="1"/>
  <c r="S39" i="1"/>
  <c r="T11" i="1"/>
  <c r="T29" i="1"/>
  <c r="T37" i="1"/>
  <c r="P29" i="1"/>
  <c r="Q21" i="1"/>
  <c r="Q30" i="1"/>
  <c r="Q38" i="1"/>
  <c r="T42" i="1"/>
  <c r="P35" i="1"/>
  <c r="Q11" i="1"/>
  <c r="T6" i="1"/>
  <c r="S21" i="1"/>
  <c r="S30" i="1"/>
  <c r="S38" i="1"/>
  <c r="S42" i="1"/>
  <c r="T24" i="1"/>
  <c r="T32" i="1"/>
  <c r="T36" i="1"/>
  <c r="P27" i="1"/>
  <c r="P37" i="1"/>
  <c r="Q19" i="1"/>
  <c r="Q23" i="1"/>
  <c r="Q27" i="1"/>
  <c r="AC27" i="1" s="1"/>
  <c r="Q31" i="1"/>
  <c r="Q35" i="1"/>
  <c r="Q39" i="1"/>
  <c r="T43" i="1"/>
  <c r="Z40" i="1" l="1"/>
  <c r="Z42" i="1"/>
  <c r="Z23" i="1"/>
  <c r="AC33" i="1"/>
  <c r="AC23" i="1"/>
  <c r="AC13" i="1"/>
  <c r="Z30" i="1"/>
  <c r="AC30" i="1"/>
  <c r="AC11" i="1"/>
  <c r="Z39" i="1"/>
  <c r="AC39" i="1"/>
  <c r="Z9" i="1"/>
  <c r="AC9" i="1"/>
  <c r="Z31" i="1"/>
  <c r="Z36" i="1"/>
  <c r="AC32" i="1"/>
  <c r="Z21" i="1"/>
  <c r="AC31" i="1"/>
  <c r="AC19" i="1"/>
  <c r="AC21" i="1"/>
  <c r="Z38" i="1"/>
  <c r="AC38" i="1"/>
  <c r="AC37" i="1"/>
  <c r="Z24" i="1"/>
  <c r="AC42" i="1"/>
  <c r="Z29" i="1"/>
  <c r="AB32" i="1"/>
  <c r="Y32" i="1"/>
  <c r="AB25" i="1"/>
  <c r="Y25" i="1"/>
  <c r="AB23" i="1"/>
  <c r="Y23" i="1"/>
  <c r="Y22" i="1"/>
  <c r="AB22" i="1"/>
  <c r="AC29" i="1"/>
  <c r="Z32" i="1"/>
  <c r="AC4" i="1"/>
  <c r="Z43" i="1"/>
  <c r="AC6" i="1"/>
  <c r="Z22" i="1"/>
  <c r="Y35" i="1"/>
  <c r="AB35" i="1"/>
  <c r="AC43" i="1"/>
  <c r="AB33" i="1"/>
  <c r="Y33" i="1"/>
  <c r="AC35" i="1"/>
  <c r="Y39" i="1"/>
  <c r="AB39" i="1"/>
  <c r="AC41" i="1"/>
  <c r="AC34" i="1"/>
  <c r="Y31" i="1"/>
  <c r="AB31" i="1"/>
  <c r="Y27" i="1"/>
  <c r="AB43" i="1"/>
  <c r="Y43" i="1"/>
  <c r="AB38" i="1"/>
  <c r="Y38" i="1"/>
  <c r="AC5" i="1"/>
  <c r="AC24" i="1"/>
  <c r="Y42" i="1"/>
  <c r="AB42" i="1"/>
  <c r="AB24" i="1"/>
  <c r="Y24" i="1"/>
  <c r="Z37" i="1"/>
  <c r="AC22" i="1"/>
  <c r="AB29" i="1"/>
  <c r="Y29" i="1"/>
  <c r="AC18" i="1"/>
  <c r="Z28" i="1"/>
  <c r="Y9" i="1"/>
  <c r="AB9" i="1"/>
  <c r="AB41" i="1"/>
  <c r="Y41" i="1"/>
  <c r="Y34" i="1"/>
  <c r="AB34" i="1"/>
  <c r="Y40" i="1"/>
  <c r="AB40" i="1"/>
  <c r="AB37" i="1"/>
  <c r="Y37" i="1"/>
  <c r="AB30" i="1"/>
  <c r="Y30" i="1"/>
  <c r="Z33" i="1"/>
  <c r="AB28" i="1"/>
  <c r="Y28" i="1"/>
  <c r="Z41" i="1"/>
  <c r="Y21" i="1"/>
  <c r="AB21" i="1"/>
  <c r="Z35" i="1"/>
  <c r="AC10" i="1"/>
  <c r="AB36" i="1"/>
  <c r="Z34" i="1"/>
  <c r="T12" i="1"/>
  <c r="Q12" i="1"/>
  <c r="S27" i="1"/>
  <c r="Z27" i="1" s="1"/>
  <c r="Q36" i="1"/>
  <c r="AC36" i="1" s="1"/>
  <c r="T16" i="1"/>
  <c r="Q16" i="1"/>
  <c r="AC16" i="1" l="1"/>
  <c r="AC12" i="1"/>
  <c r="AB27" i="1"/>
  <c r="Y36" i="1"/>
  <c r="P11" i="1" l="1"/>
  <c r="P6" i="1"/>
  <c r="P18" i="1"/>
  <c r="Y11" i="1" l="1"/>
  <c r="Y18" i="1"/>
  <c r="Y6" i="1"/>
  <c r="P17" i="1"/>
  <c r="S15" i="1"/>
  <c r="Z15" i="1" s="1"/>
  <c r="P15" i="1"/>
  <c r="P10" i="1"/>
  <c r="P14" i="1"/>
  <c r="S19" i="1"/>
  <c r="Z19" i="1" s="1"/>
  <c r="P12" i="1"/>
  <c r="P19" i="1"/>
  <c r="S6" i="1"/>
  <c r="Z6" i="1" s="1"/>
  <c r="P13" i="1"/>
  <c r="S14" i="1"/>
  <c r="Z14" i="1" s="1"/>
  <c r="S12" i="1"/>
  <c r="Z12" i="1" s="1"/>
  <c r="S18" i="1"/>
  <c r="Z18" i="1" s="1"/>
  <c r="S4" i="1"/>
  <c r="Z4" i="1" s="1"/>
  <c r="S10" i="1"/>
  <c r="Z10" i="1" s="1"/>
  <c r="P4" i="1"/>
  <c r="P16" i="1"/>
  <c r="S16" i="1"/>
  <c r="Z16" i="1" s="1"/>
  <c r="S8" i="1"/>
  <c r="Z8" i="1" s="1"/>
  <c r="P5" i="1"/>
  <c r="S5" i="1"/>
  <c r="Z5" i="1" s="1"/>
  <c r="S13" i="1"/>
  <c r="Z13" i="1" s="1"/>
  <c r="P8" i="1"/>
  <c r="S11" i="1"/>
  <c r="Z11" i="1" s="1"/>
  <c r="AB6" i="1" l="1"/>
  <c r="AB17" i="1"/>
  <c r="Y17" i="1"/>
  <c r="Y12" i="1"/>
  <c r="AB12" i="1"/>
  <c r="AB19" i="1"/>
  <c r="Y19" i="1"/>
  <c r="Y5" i="1"/>
  <c r="AB5" i="1"/>
  <c r="AB13" i="1"/>
  <c r="Y13" i="1"/>
  <c r="Y15" i="1"/>
  <c r="AB15" i="1"/>
  <c r="AB18" i="1"/>
  <c r="AB16" i="1"/>
  <c r="Y16" i="1"/>
  <c r="AB14" i="1"/>
  <c r="Y14" i="1"/>
  <c r="AB8" i="1"/>
  <c r="Y8" i="1"/>
  <c r="Y4" i="1"/>
  <c r="AB4" i="1"/>
  <c r="AB10" i="1"/>
  <c r="Y10" i="1"/>
  <c r="AB11" i="1"/>
</calcChain>
</file>

<file path=xl/sharedStrings.xml><?xml version="1.0" encoding="utf-8"?>
<sst xmlns="http://schemas.openxmlformats.org/spreadsheetml/2006/main" count="90" uniqueCount="65">
  <si>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</si>
  <si>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</si>
  <si>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</si>
  <si>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</si>
  <si>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</si>
  <si>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</si>
  <si>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</si>
  <si>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</si>
  <si>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</si>
  <si>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</si>
  <si>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</si>
  <si>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</si>
  <si>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</si>
  <si>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</si>
  <si>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</si>
  <si>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</si>
  <si>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</si>
  <si>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</si>
  <si>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</si>
  <si>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</si>
  <si>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</si>
  <si>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</si>
  <si>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</si>
  <si>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</si>
  <si>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</si>
  <si>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</si>
  <si>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</si>
  <si>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AVENING</t>
  </si>
  <si>
    <t>BIBURY</t>
  </si>
  <si>
    <t>CARDIAC</t>
  </si>
  <si>
    <t>n/a</t>
  </si>
  <si>
    <t>DCC</t>
  </si>
  <si>
    <t>GUITING</t>
  </si>
  <si>
    <t>HAZELTON</t>
  </si>
  <si>
    <t>KNIGHTSBRIDGE</t>
  </si>
  <si>
    <t>LILLEYBROOK</t>
  </si>
  <si>
    <t>PRESCOTT</t>
  </si>
  <si>
    <t>RENDCOMB</t>
  </si>
  <si>
    <t>RYEWORTH</t>
  </si>
  <si>
    <t>SNOWSHILL</t>
  </si>
  <si>
    <t>WOODMANCOTE</t>
  </si>
  <si>
    <t>STROUD MATERNITY</t>
  </si>
  <si>
    <t>GRH</t>
  </si>
  <si>
    <t>AMU</t>
  </si>
  <si>
    <t>FRAILTY UNIT</t>
  </si>
  <si>
    <t>CARDIOLOGY</t>
  </si>
  <si>
    <t>SCBU</t>
  </si>
  <si>
    <t>CIPD</t>
  </si>
  <si>
    <t>2A</t>
  </si>
  <si>
    <t>2B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</si>
  <si>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</si>
  <si>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</si>
  <si>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</si>
  <si>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</si>
  <si>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</si>
  <si>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</si>
  <si>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</si>
  <si>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</si>
  <si>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</si>
  <si>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</si>
  <si>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8B</t>
  </si>
  <si>
    <t>9A / AMU3</t>
  </si>
  <si>
    <t>9B</t>
  </si>
  <si>
    <t>GALLERY WING 1</t>
  </si>
  <si>
    <t>MATERNITY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</si>
</sst>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9" fillId="4" borderId="16" applyNumberFormat="0" applyProtection="0">
      <alignment horizontal="center"/>
    </xf>
    <xf numFmtId="0" fontId="11" fillId="0" borderId="16" applyNumberFormat="0" applyFill="0" applyProtection="0">
      <alignment horizontal="left" vertical="center"/>
    </xf>
    <xf numFmtId="0" fontId="12" fillId="2" borderId="1" applyNumberFormat="0" applyAlignment="0" applyProtection="0"/>
    <xf numFmtId="0" fontId="11" fillId="0" borderId="0" applyNumberFormat="0" applyFill="0" applyBorder="0" applyProtection="0">
      <alignment horizontal="center" vertical="center"/>
    </xf>
    <xf numFmtId="0" fontId="13" fillId="0" borderId="0"/>
    <xf numFmtId="0" fontId="9" fillId="0" borderId="16" applyNumberFormat="0" applyFill="0" applyProtection="0">
      <alignment horizontal="left" vertical="center"/>
    </xf>
    <xf numFmtId="0" fontId="15" fillId="0" borderId="0" applyNumberFormat="0" applyFill="0" applyBorder="0" applyAlignment="0" applyProtection="0"/>
    <xf numFmtId="0" fontId="16" fillId="0" borderId="31" applyNumberFormat="0" applyFill="0" applyAlignment="0" applyProtection="0"/>
    <xf numFmtId="0" fontId="17" fillId="0" borderId="32" applyNumberFormat="0" applyFill="0" applyAlignment="0" applyProtection="0"/>
    <xf numFmtId="0" fontId="18" fillId="0" borderId="33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34" applyNumberFormat="0" applyAlignment="0" applyProtection="0"/>
    <xf numFmtId="0" fontId="23" fillId="11" borderId="35" applyNumberFormat="0" applyAlignment="0" applyProtection="0"/>
    <xf numFmtId="0" fontId="24" fillId="11" borderId="34" applyNumberFormat="0" applyAlignment="0" applyProtection="0"/>
    <xf numFmtId="0" fontId="25" fillId="0" borderId="36" applyNumberFormat="0" applyFill="0" applyAlignment="0" applyProtection="0"/>
    <xf numFmtId="0" fontId="26" fillId="2" borderId="1" applyNumberFormat="0" applyAlignment="0" applyProtection="0"/>
    <xf numFmtId="0" fontId="1" fillId="0" borderId="0" applyNumberFormat="0" applyFill="0" applyBorder="0" applyAlignment="0" applyProtection="0"/>
    <xf numFmtId="0" fontId="14" fillId="12" borderId="37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38" applyNumberFormat="0" applyFill="0" applyAlignment="0" applyProtection="0"/>
    <xf numFmtId="0" fontId="29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29" fillId="36" borderId="0" applyNumberFormat="0" applyBorder="0" applyAlignment="0" applyProtection="0"/>
  </cellStyleXfs>
  <cellXfs count="77">
    <xf numFmtId="0" fontId="0" fillId="0" borderId="0" xfId="0"/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6" fontId="5" fillId="0" borderId="0" xfId="0" applyNumberFormat="1" applyFont="1" applyFill="1" applyBorder="1" applyAlignment="1" applyProtection="1">
      <alignment horizontal="center" vertical="center" wrapText="1"/>
    </xf>
    <xf numFmtId="1" fontId="5" fillId="3" borderId="11" xfId="0" applyNumberFormat="1" applyFont="1" applyFill="1" applyBorder="1" applyAlignment="1" applyProtection="1">
      <alignment horizontal="center" vertical="center" wrapText="1"/>
    </xf>
    <xf numFmtId="1" fontId="5" fillId="3" borderId="12" xfId="0" applyNumberFormat="1" applyFont="1" applyFill="1" applyBorder="1" applyAlignment="1" applyProtection="1">
      <alignment horizontal="center" vertical="center" wrapText="1"/>
    </xf>
    <xf numFmtId="1" fontId="5" fillId="3" borderId="13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>
      <alignment vertical="center"/>
    </xf>
    <xf numFmtId="0" fontId="9" fillId="4" borderId="17" xfId="1" applyFont="1" applyFill="1" applyBorder="1" applyAlignment="1">
      <alignment horizontal="center"/>
    </xf>
    <xf numFmtId="164" fontId="0" fillId="0" borderId="0" xfId="0" applyNumberFormat="1" applyBorder="1"/>
    <xf numFmtId="10" fontId="0" fillId="0" borderId="3" xfId="0" applyNumberFormat="1" applyBorder="1"/>
    <xf numFmtId="10" fontId="0" fillId="5" borderId="3" xfId="0" applyNumberFormat="1" applyFill="1" applyBorder="1"/>
    <xf numFmtId="10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5" borderId="3" xfId="0" applyNumberForma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/>
    </xf>
    <xf numFmtId="0" fontId="9" fillId="4" borderId="23" xfId="1" applyFont="1" applyFill="1" applyBorder="1" applyAlignment="1">
      <alignment horizontal="center"/>
    </xf>
    <xf numFmtId="10" fontId="0" fillId="5" borderId="7" xfId="0" applyNumberFormat="1" applyFill="1" applyBorder="1"/>
    <xf numFmtId="0" fontId="8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center"/>
    </xf>
    <xf numFmtId="164" fontId="0" fillId="0" borderId="0" xfId="0" applyNumberFormat="1" applyFill="1" applyBorder="1"/>
    <xf numFmtId="10" fontId="0" fillId="0" borderId="0" xfId="0" applyNumberForma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9" fillId="4" borderId="27" xfId="1" applyFont="1" applyFill="1" applyBorder="1" applyAlignment="1">
      <alignment horizontal="center"/>
    </xf>
    <xf numFmtId="10" fontId="0" fillId="5" borderId="14" xfId="0" applyNumberFormat="1" applyFill="1" applyBorder="1"/>
    <xf numFmtId="0" fontId="9" fillId="4" borderId="16" xfId="1" applyFont="1" applyFill="1" applyBorder="1" applyAlignment="1">
      <alignment horizontal="center"/>
    </xf>
    <xf numFmtId="0" fontId="10" fillId="0" borderId="0" xfId="0" applyFont="1"/>
    <xf numFmtId="164" fontId="0" fillId="0" borderId="0" xfId="0" applyNumberFormat="1"/>
    <xf numFmtId="10" fontId="0" fillId="0" borderId="0" xfId="0" applyNumberFormat="1"/>
    <xf numFmtId="16" fontId="5" fillId="3" borderId="7" xfId="0" applyNumberFormat="1" applyFont="1" applyFill="1" applyBorder="1" applyAlignment="1" applyProtection="1">
      <alignment horizontal="center" vertical="center" wrapText="1"/>
    </xf>
    <xf numFmtId="16" fontId="5" fillId="3" borderId="14" xfId="0" applyNumberFormat="1" applyFont="1" applyFill="1" applyBorder="1" applyAlignment="1" applyProtection="1">
      <alignment horizontal="center" vertical="center" wrapText="1"/>
    </xf>
    <xf numFmtId="16" fontId="5" fillId="3" borderId="3" xfId="0" applyNumberFormat="1" applyFont="1" applyFill="1" applyBorder="1" applyAlignment="1" applyProtection="1">
      <alignment horizontal="center" vertical="center" wrapText="1"/>
    </xf>
    <xf numFmtId="16" fontId="6" fillId="3" borderId="3" xfId="0" applyNumberFormat="1" applyFont="1" applyFill="1" applyBorder="1" applyAlignment="1" applyProtection="1">
      <alignment horizontal="center" vertical="center" wrapText="1"/>
    </xf>
    <xf numFmtId="16" fontId="6" fillId="3" borderId="7" xfId="0" applyNumberFormat="1" applyFont="1" applyFill="1" applyBorder="1" applyAlignment="1" applyProtection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16" fontId="5" fillId="3" borderId="4" xfId="0" applyNumberFormat="1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" fontId="4" fillId="3" borderId="4" xfId="0" applyNumberFormat="1" applyFont="1" applyFill="1" applyBorder="1" applyAlignment="1" applyProtection="1">
      <alignment horizontal="center" vertical="center" wrapText="1"/>
    </xf>
    <xf numFmtId="16" fontId="4" fillId="3" borderId="5" xfId="0" applyNumberFormat="1" applyFont="1" applyFill="1" applyBorder="1" applyAlignment="1" applyProtection="1">
      <alignment horizontal="center" vertical="center" wrapText="1"/>
    </xf>
    <xf numFmtId="16" fontId="4" fillId="3" borderId="6" xfId="0" applyNumberFormat="1" applyFont="1" applyFill="1" applyBorder="1" applyAlignment="1" applyProtection="1">
      <alignment horizontal="center" vertical="center" wrapText="1"/>
    </xf>
    <xf numFmtId="17" fontId="7" fillId="0" borderId="9" xfId="0" applyNumberFormat="1" applyFont="1" applyFill="1" applyBorder="1" applyAlignment="1">
      <alignment horizontal="left" vertical="center"/>
    </xf>
    <xf numFmtId="17" fontId="7" fillId="0" borderId="10" xfId="0" applyNumberFormat="1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164" fontId="0" fillId="0" borderId="18" xfId="0" applyNumberFormat="1" applyBorder="1"/>
    <xf numFmtId="164" fontId="0" fillId="0" borderId="19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6" borderId="18" xfId="0" applyNumberFormat="1" applyFill="1" applyBorder="1"/>
    <xf numFmtId="164" fontId="0" fillId="6" borderId="21" xfId="0" applyNumberFormat="1" applyFill="1" applyBorder="1"/>
    <xf numFmtId="164" fontId="0" fillId="0" borderId="30" xfId="0" applyNumberFormat="1" applyBorder="1"/>
    <xf numFmtId="164" fontId="0" fillId="0" borderId="21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0" fillId="6" borderId="21" xfId="0" applyNumberFormat="1" applyFill="1" applyBorder="1"/>
    <xf numFmtId="164" fontId="0" fillId="6" borderId="30" xfId="0" applyNumberFormat="1" applyFill="1" applyBorder="1"/>
    <xf numFmtId="164" fontId="0" fillId="0" borderId="21" xfId="0" applyNumberFormat="1" applyFill="1" applyBorder="1"/>
    <xf numFmtId="164" fontId="0" fillId="0" borderId="30" xfId="0" applyNumberFormat="1" applyFill="1" applyBorder="1"/>
    <xf numFmtId="164" fontId="0" fillId="0" borderId="30" xfId="0" applyNumberFormat="1" applyBorder="1"/>
    <xf numFmtId="164" fontId="0" fillId="0" borderId="21" xfId="0" applyNumberFormat="1" applyBorder="1"/>
    <xf numFmtId="2" fontId="0" fillId="0" borderId="30" xfId="0" applyNumberFormat="1" applyBorder="1"/>
    <xf numFmtId="2" fontId="0" fillId="0" borderId="21" xfId="0" applyNumberFormat="1" applyBorder="1"/>
  </cellXfs>
  <cellStyles count="48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Bordered" xfId="2"/>
    <cellStyle name="Calculation" xfId="17" builtinId="22" customBuiltin="1"/>
    <cellStyle name="Check Cell" xfId="19" builtinId="23" customBuiltin="1"/>
    <cellStyle name="Check Cell 2" xfId="3"/>
    <cellStyle name="Default" xfId="4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5"/>
    <cellStyle name="Note" xfId="21" builtinId="10" customBuiltin="1"/>
    <cellStyle name="Output" xfId="16" builtinId="21" customBuiltin="1"/>
    <cellStyle name="Title" xfId="7" builtinId="15" customBuiltin="1"/>
    <cellStyle name="TitleCenterColouredBold" xfId="1"/>
    <cellStyle name="TitleLeft" xfId="6"/>
    <cellStyle name="Total" xfId="23" builtinId="25" customBuiltin="1"/>
    <cellStyle name="Warning Text" xfId="20" builtinId="11" customBuiltin="1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46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39" sqref="H39"/>
    </sheetView>
  </sheetViews>
  <sheetFormatPr defaultColWidth="9.08984375" defaultRowHeight="14.5" x14ac:dyDescent="0.35"/>
  <cols>
    <col min="2" max="2" width="21.36328125" bestFit="1" customWidth="1"/>
    <col min="3" max="10" width="12.08984375" customWidth="1"/>
    <col min="11" max="12" width="12.08984375" hidden="1" customWidth="1"/>
    <col min="13" max="14" width="12.08984375" customWidth="1"/>
    <col min="15" max="15" width="3.6328125" customWidth="1"/>
    <col min="16" max="17" width="11.6328125" style="36" customWidth="1"/>
    <col min="18" max="18" width="11.6328125" style="36" hidden="1" customWidth="1"/>
    <col min="19" max="20" width="11.6328125" style="36" customWidth="1"/>
    <col min="21" max="21" width="11.6328125" style="36" hidden="1" customWidth="1"/>
    <col min="22" max="22" width="3.6328125" hidden="1" customWidth="1"/>
    <col min="23" max="23" width="10.08984375" hidden="1" customWidth="1"/>
    <col min="24" max="24" width="3.6328125" customWidth="1"/>
    <col min="25" max="26" width="9.90625" customWidth="1"/>
    <col min="27" max="27" width="3.6328125" customWidth="1"/>
    <col min="28" max="30" width="9.90625" customWidth="1"/>
    <col min="31" max="31" width="3.6328125" customWidth="1"/>
    <col min="32" max="36" width="11.453125" customWidth="1"/>
  </cols>
  <sheetData>
    <row r="1" spans="1:36" ht="22.5" customHeight="1" x14ac:dyDescent="0.35">
      <c r="A1" s="56" t="s">
        <v>0</v>
      </c>
      <c r="B1" s="57"/>
      <c r="C1" s="58" t="s">
        <v>1</v>
      </c>
      <c r="D1" s="58"/>
      <c r="E1" s="58"/>
      <c r="F1" s="58"/>
      <c r="G1" s="58" t="s">
        <v>2</v>
      </c>
      <c r="H1" s="58"/>
      <c r="I1" s="58"/>
      <c r="J1" s="58"/>
      <c r="K1" s="58" t="s">
        <v>3</v>
      </c>
      <c r="L1" s="58"/>
      <c r="M1" s="58"/>
      <c r="N1" s="58"/>
      <c r="O1" s="1"/>
      <c r="P1" s="47" t="s">
        <v>1</v>
      </c>
      <c r="Q1" s="48"/>
      <c r="R1" s="49"/>
      <c r="S1" s="47" t="s">
        <v>2</v>
      </c>
      <c r="T1" s="48"/>
      <c r="U1" s="49"/>
      <c r="W1" s="42" t="s">
        <v>4</v>
      </c>
      <c r="Y1" s="45" t="s">
        <v>5</v>
      </c>
      <c r="Z1" s="46"/>
      <c r="AB1" s="47" t="s">
        <v>6</v>
      </c>
      <c r="AC1" s="48"/>
      <c r="AD1" s="49"/>
      <c r="AF1" s="47" t="s">
        <v>7</v>
      </c>
      <c r="AG1" s="48"/>
      <c r="AH1" s="48"/>
      <c r="AI1" s="48"/>
      <c r="AJ1" s="49"/>
    </row>
    <row r="2" spans="1:36" ht="39.75" customHeight="1" thickBot="1" x14ac:dyDescent="0.4">
      <c r="A2" s="56"/>
      <c r="B2" s="57"/>
      <c r="C2" s="39" t="s">
        <v>8</v>
      </c>
      <c r="D2" s="39"/>
      <c r="E2" s="39" t="s">
        <v>9</v>
      </c>
      <c r="F2" s="39"/>
      <c r="G2" s="39" t="s">
        <v>8</v>
      </c>
      <c r="H2" s="39"/>
      <c r="I2" s="39" t="s">
        <v>9</v>
      </c>
      <c r="J2" s="39"/>
      <c r="K2" s="39" t="s">
        <v>10</v>
      </c>
      <c r="L2" s="39"/>
      <c r="M2" s="39" t="s">
        <v>11</v>
      </c>
      <c r="N2" s="39"/>
      <c r="O2" s="2"/>
      <c r="P2" s="37" t="s">
        <v>12</v>
      </c>
      <c r="Q2" s="39" t="s">
        <v>13</v>
      </c>
      <c r="R2" s="39" t="s">
        <v>14</v>
      </c>
      <c r="S2" s="39" t="s">
        <v>12</v>
      </c>
      <c r="T2" s="39" t="s">
        <v>13</v>
      </c>
      <c r="U2" s="39" t="s">
        <v>14</v>
      </c>
      <c r="W2" s="43"/>
      <c r="Y2" s="39" t="s">
        <v>15</v>
      </c>
      <c r="Z2" s="39" t="s">
        <v>16</v>
      </c>
      <c r="AB2" s="39" t="s">
        <v>17</v>
      </c>
      <c r="AC2" s="39" t="s">
        <v>13</v>
      </c>
      <c r="AD2" s="39" t="s">
        <v>14</v>
      </c>
      <c r="AF2" s="55" t="s">
        <v>18</v>
      </c>
      <c r="AG2" s="40" t="s">
        <v>19</v>
      </c>
      <c r="AH2" s="40" t="s">
        <v>20</v>
      </c>
      <c r="AI2" s="40" t="s">
        <v>3</v>
      </c>
      <c r="AJ2" s="40" t="s">
        <v>21</v>
      </c>
    </row>
    <row r="3" spans="1:36" ht="39.5" thickBot="1" x14ac:dyDescent="0.4">
      <c r="A3" s="50">
        <v>44593</v>
      </c>
      <c r="B3" s="51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38"/>
      <c r="Q3" s="37"/>
      <c r="R3" s="37"/>
      <c r="S3" s="37"/>
      <c r="T3" s="37"/>
      <c r="U3" s="37"/>
      <c r="W3" s="44"/>
      <c r="Y3" s="37"/>
      <c r="Z3" s="37"/>
      <c r="AB3" s="37"/>
      <c r="AC3" s="37"/>
      <c r="AD3" s="37"/>
      <c r="AF3" s="55"/>
      <c r="AG3" s="41"/>
      <c r="AH3" s="41"/>
      <c r="AI3" s="41"/>
      <c r="AJ3" s="41"/>
    </row>
    <row r="4" spans="1:36" ht="15" customHeight="1" x14ac:dyDescent="0.35">
      <c r="A4" s="7" t="s">
        <v>24</v>
      </c>
      <c r="B4" s="8" t="s">
        <v>25</v>
      </c>
      <c r="C4" s="59">
        <v>1260</v>
      </c>
      <c r="D4" s="60">
        <v>2081.2499999999995</v>
      </c>
      <c r="E4" s="59">
        <v>840</v>
      </c>
      <c r="F4" s="60">
        <v>1173.7499999999998</v>
      </c>
      <c r="G4" s="59">
        <v>840</v>
      </c>
      <c r="H4" s="60">
        <v>1460.0000000000002</v>
      </c>
      <c r="I4" s="59">
        <v>560</v>
      </c>
      <c r="J4" s="60">
        <v>840.00000000000034</v>
      </c>
      <c r="K4" s="59">
        <v>0</v>
      </c>
      <c r="L4" s="60">
        <v>0</v>
      </c>
      <c r="M4" s="59">
        <v>0</v>
      </c>
      <c r="N4" s="60">
        <v>0</v>
      </c>
      <c r="O4" s="9"/>
      <c r="P4" s="10">
        <f t="shared" ref="P4:P19" si="0">D4/C4</f>
        <v>1.651785714285714</v>
      </c>
      <c r="Q4" s="10">
        <f t="shared" ref="Q4:Q19" si="1">F4/E4</f>
        <v>1.3973214285714284</v>
      </c>
      <c r="R4" s="11"/>
      <c r="S4" s="10">
        <f t="shared" ref="S4:S19" si="2">H4/G4</f>
        <v>1.7380952380952384</v>
      </c>
      <c r="T4" s="10">
        <f>J4/I4</f>
        <v>1.5000000000000007</v>
      </c>
      <c r="U4" s="11"/>
      <c r="W4" s="12"/>
      <c r="Y4" s="10">
        <f t="shared" ref="Y4:Y19" si="3">SUM(P4:Q4)/2</f>
        <v>1.5245535714285712</v>
      </c>
      <c r="Z4" s="10">
        <f>SUM(S4:T4)/2</f>
        <v>1.6190476190476195</v>
      </c>
      <c r="AB4" s="10">
        <f t="shared" ref="AB4:AC19" si="4">(P4+S4)/2</f>
        <v>1.6949404761904763</v>
      </c>
      <c r="AC4" s="10">
        <f t="shared" si="4"/>
        <v>1.4486607142857144</v>
      </c>
      <c r="AD4" s="11"/>
      <c r="AF4" s="13">
        <v>570</v>
      </c>
      <c r="AG4" s="14">
        <f>(D4+H4)/AF4</f>
        <v>6.2127192982456139</v>
      </c>
      <c r="AH4" s="14">
        <f t="shared" ref="AH4:AH19" si="5">(F4+J4)/AF4</f>
        <v>3.5328947368421053</v>
      </c>
      <c r="AI4" s="15"/>
      <c r="AJ4" s="14">
        <f>(D4+F4+H4+J4)/AF4</f>
        <v>9.7456140350877174</v>
      </c>
    </row>
    <row r="5" spans="1:36" ht="15" customHeight="1" x14ac:dyDescent="0.35">
      <c r="A5" s="7"/>
      <c r="B5" s="16" t="s">
        <v>26</v>
      </c>
      <c r="C5" s="59">
        <v>1980</v>
      </c>
      <c r="D5" s="60">
        <v>1987.5</v>
      </c>
      <c r="E5" s="59">
        <v>1350</v>
      </c>
      <c r="F5" s="60">
        <v>1162.4999999999998</v>
      </c>
      <c r="G5" s="59">
        <v>1120</v>
      </c>
      <c r="H5" s="60">
        <v>1370</v>
      </c>
      <c r="I5" s="59">
        <v>560</v>
      </c>
      <c r="J5" s="60">
        <v>840.00000000000023</v>
      </c>
      <c r="K5" s="59">
        <v>0</v>
      </c>
      <c r="L5" s="60">
        <v>0</v>
      </c>
      <c r="M5" s="59">
        <v>0</v>
      </c>
      <c r="N5" s="60">
        <v>0</v>
      </c>
      <c r="O5" s="9"/>
      <c r="P5" s="10">
        <f t="shared" si="0"/>
        <v>1.0037878787878789</v>
      </c>
      <c r="Q5" s="10">
        <f t="shared" si="1"/>
        <v>0.86111111111111094</v>
      </c>
      <c r="R5" s="11"/>
      <c r="S5" s="10">
        <f t="shared" si="2"/>
        <v>1.2232142857142858</v>
      </c>
      <c r="T5" s="10">
        <f>J5/I5</f>
        <v>1.5000000000000004</v>
      </c>
      <c r="U5" s="11"/>
      <c r="W5" s="12"/>
      <c r="Y5" s="10">
        <f t="shared" si="3"/>
        <v>0.93244949494949492</v>
      </c>
      <c r="Z5" s="10">
        <f t="shared" ref="Z5:Z19" si="6">SUM(S5:T5)/2</f>
        <v>1.3616071428571432</v>
      </c>
      <c r="AB5" s="10">
        <f t="shared" si="4"/>
        <v>1.1135010822510822</v>
      </c>
      <c r="AC5" s="10">
        <f t="shared" si="4"/>
        <v>1.1805555555555558</v>
      </c>
      <c r="AD5" s="11"/>
      <c r="AF5" s="13">
        <v>722</v>
      </c>
      <c r="AG5" s="14">
        <f t="shared" ref="AG5:AG18" si="7">(D5+H5)/AF5</f>
        <v>4.6502770083102494</v>
      </c>
      <c r="AH5" s="14">
        <f t="shared" si="5"/>
        <v>2.7735457063711912</v>
      </c>
      <c r="AI5" s="15"/>
      <c r="AJ5" s="14">
        <f t="shared" ref="AJ5:AJ19" si="8">(D5+F5+H5+J5)/AF5</f>
        <v>7.4238227146814406</v>
      </c>
    </row>
    <row r="6" spans="1:36" ht="15" hidden="1" customHeight="1" x14ac:dyDescent="0.35">
      <c r="A6" s="7"/>
      <c r="B6" s="16" t="s">
        <v>27</v>
      </c>
      <c r="C6" s="59">
        <v>1470</v>
      </c>
      <c r="D6" s="60">
        <v>0</v>
      </c>
      <c r="E6" s="59">
        <v>1470</v>
      </c>
      <c r="F6" s="60">
        <v>0</v>
      </c>
      <c r="G6" s="59">
        <v>840</v>
      </c>
      <c r="H6" s="60">
        <v>0</v>
      </c>
      <c r="I6" s="59">
        <v>560</v>
      </c>
      <c r="J6" s="60">
        <v>0</v>
      </c>
      <c r="K6" s="59">
        <v>0</v>
      </c>
      <c r="L6" s="60">
        <v>0</v>
      </c>
      <c r="M6" s="59">
        <v>0</v>
      </c>
      <c r="N6" s="60">
        <v>0</v>
      </c>
      <c r="O6" s="9"/>
      <c r="P6" s="10">
        <f t="shared" si="0"/>
        <v>0</v>
      </c>
      <c r="Q6" s="10">
        <f t="shared" si="1"/>
        <v>0</v>
      </c>
      <c r="R6" s="11"/>
      <c r="S6" s="10">
        <f t="shared" si="2"/>
        <v>0</v>
      </c>
      <c r="T6" s="10">
        <f>J6/I6</f>
        <v>0</v>
      </c>
      <c r="U6" s="11"/>
      <c r="W6" s="12"/>
      <c r="Y6" s="10">
        <f t="shared" si="3"/>
        <v>0</v>
      </c>
      <c r="Z6" s="10">
        <f t="shared" si="6"/>
        <v>0</v>
      </c>
      <c r="AB6" s="10">
        <f t="shared" si="4"/>
        <v>0</v>
      </c>
      <c r="AC6" s="10">
        <f t="shared" si="4"/>
        <v>0</v>
      </c>
      <c r="AD6" s="11"/>
      <c r="AF6" s="13"/>
      <c r="AG6" s="14" t="e">
        <f t="shared" si="7"/>
        <v>#DIV/0!</v>
      </c>
      <c r="AH6" s="14" t="e">
        <f t="shared" si="5"/>
        <v>#DIV/0!</v>
      </c>
      <c r="AI6" s="15"/>
      <c r="AJ6" s="14" t="e">
        <f t="shared" si="8"/>
        <v>#DIV/0!</v>
      </c>
    </row>
    <row r="7" spans="1:36" ht="15" customHeight="1" x14ac:dyDescent="0.35">
      <c r="A7" s="7"/>
      <c r="B7" s="16" t="s">
        <v>28</v>
      </c>
      <c r="C7" s="64">
        <v>3000</v>
      </c>
      <c r="D7" s="60">
        <v>2415</v>
      </c>
      <c r="E7" s="64">
        <v>1972.4999999999995</v>
      </c>
      <c r="F7" s="60">
        <v>1972.5</v>
      </c>
      <c r="G7" s="64">
        <v>1239.9999999999998</v>
      </c>
      <c r="H7" s="60">
        <v>1240</v>
      </c>
      <c r="I7" s="64">
        <v>1230</v>
      </c>
      <c r="J7" s="60">
        <v>1230</v>
      </c>
      <c r="K7" s="59">
        <v>0</v>
      </c>
      <c r="L7" s="60">
        <v>0</v>
      </c>
      <c r="M7" s="59">
        <v>0</v>
      </c>
      <c r="N7" s="60">
        <v>0</v>
      </c>
      <c r="O7" s="9"/>
      <c r="P7" s="10">
        <f t="shared" si="0"/>
        <v>0.80500000000000005</v>
      </c>
      <c r="Q7" s="10">
        <f t="shared" si="1"/>
        <v>1.0000000000000002</v>
      </c>
      <c r="R7" s="11"/>
      <c r="S7" s="10">
        <f t="shared" si="2"/>
        <v>1.0000000000000002</v>
      </c>
      <c r="T7" s="10">
        <f>J7/I7</f>
        <v>1</v>
      </c>
      <c r="U7" s="11"/>
      <c r="W7" s="12"/>
      <c r="Y7" s="10">
        <f t="shared" si="3"/>
        <v>0.90250000000000008</v>
      </c>
      <c r="Z7" s="10">
        <f t="shared" si="6"/>
        <v>1</v>
      </c>
      <c r="AB7" s="10">
        <f t="shared" si="4"/>
        <v>0.90250000000000008</v>
      </c>
      <c r="AC7" s="10">
        <f t="shared" si="4"/>
        <v>1</v>
      </c>
      <c r="AD7" s="11"/>
      <c r="AF7" s="13">
        <v>530</v>
      </c>
      <c r="AG7" s="14">
        <f t="shared" si="7"/>
        <v>6.8962264150943398</v>
      </c>
      <c r="AH7" s="14">
        <f t="shared" si="5"/>
        <v>6.0424528301886795</v>
      </c>
      <c r="AI7" s="15"/>
      <c r="AJ7" s="14">
        <f t="shared" si="8"/>
        <v>12.938679245283019</v>
      </c>
    </row>
    <row r="8" spans="1:36" ht="15" customHeight="1" x14ac:dyDescent="0.35">
      <c r="A8" s="7"/>
      <c r="B8" s="16" t="s">
        <v>29</v>
      </c>
      <c r="C8" s="59">
        <v>2250</v>
      </c>
      <c r="D8" s="60">
        <v>2130.0000000000005</v>
      </c>
      <c r="E8" s="59">
        <v>420</v>
      </c>
      <c r="F8" s="60">
        <v>390.00000000000006</v>
      </c>
      <c r="G8" s="59">
        <v>840</v>
      </c>
      <c r="H8" s="60">
        <v>840.00000000000034</v>
      </c>
      <c r="I8" s="64">
        <v>309.99999999999994</v>
      </c>
      <c r="J8" s="60">
        <v>310</v>
      </c>
      <c r="K8" s="59">
        <v>0</v>
      </c>
      <c r="L8" s="60">
        <v>0</v>
      </c>
      <c r="M8" s="59">
        <v>0</v>
      </c>
      <c r="N8" s="60">
        <v>0</v>
      </c>
      <c r="O8" s="9"/>
      <c r="P8" s="10">
        <f t="shared" si="0"/>
        <v>0.94666666666666688</v>
      </c>
      <c r="Q8" s="10">
        <f t="shared" si="1"/>
        <v>0.92857142857142871</v>
      </c>
      <c r="R8" s="11"/>
      <c r="S8" s="10">
        <f t="shared" si="2"/>
        <v>1.0000000000000004</v>
      </c>
      <c r="T8" s="17" t="s">
        <v>30</v>
      </c>
      <c r="U8" s="18"/>
      <c r="W8" s="12"/>
      <c r="Y8" s="10">
        <f t="shared" si="3"/>
        <v>0.9376190476190478</v>
      </c>
      <c r="Z8" s="10">
        <f>SUM(S8:T8)/1</f>
        <v>1.0000000000000004</v>
      </c>
      <c r="AB8" s="10">
        <f t="shared" si="4"/>
        <v>0.97333333333333361</v>
      </c>
      <c r="AC8" s="10">
        <f>Q8</f>
        <v>0.92857142857142871</v>
      </c>
      <c r="AD8" s="11"/>
      <c r="AF8" s="13">
        <v>504</v>
      </c>
      <c r="AG8" s="14">
        <f t="shared" si="7"/>
        <v>5.892857142857145</v>
      </c>
      <c r="AH8" s="14">
        <f t="shared" si="5"/>
        <v>1.3888888888888888</v>
      </c>
      <c r="AI8" s="15"/>
      <c r="AJ8" s="14">
        <f t="shared" si="8"/>
        <v>7.2817460317460334</v>
      </c>
    </row>
    <row r="9" spans="1:36" ht="15" customHeight="1" x14ac:dyDescent="0.35">
      <c r="A9" s="7"/>
      <c r="B9" s="16" t="s">
        <v>31</v>
      </c>
      <c r="C9" s="59">
        <v>2392.5</v>
      </c>
      <c r="D9" s="60">
        <v>2362.5</v>
      </c>
      <c r="E9" s="59">
        <v>382.50000000000006</v>
      </c>
      <c r="F9" s="60">
        <v>315</v>
      </c>
      <c r="G9" s="59">
        <v>1660</v>
      </c>
      <c r="H9" s="60">
        <v>1560</v>
      </c>
      <c r="I9" s="59">
        <v>230.00000000000003</v>
      </c>
      <c r="J9" s="60">
        <v>250</v>
      </c>
      <c r="K9" s="59">
        <v>0</v>
      </c>
      <c r="L9" s="60">
        <v>0</v>
      </c>
      <c r="M9" s="59">
        <v>0</v>
      </c>
      <c r="N9" s="60">
        <v>0</v>
      </c>
      <c r="O9" s="9"/>
      <c r="P9" s="10">
        <f t="shared" si="0"/>
        <v>0.98746081504702199</v>
      </c>
      <c r="Q9" s="10">
        <f t="shared" si="1"/>
        <v>0.82352941176470573</v>
      </c>
      <c r="R9" s="11"/>
      <c r="S9" s="10">
        <f t="shared" si="2"/>
        <v>0.93975903614457834</v>
      </c>
      <c r="T9" s="10">
        <f t="shared" ref="T9:T19" si="9">J9/I9</f>
        <v>1.0869565217391304</v>
      </c>
      <c r="U9" s="11"/>
      <c r="W9" s="12"/>
      <c r="Y9" s="10">
        <f t="shared" si="3"/>
        <v>0.90549511340586386</v>
      </c>
      <c r="Z9" s="10">
        <f t="shared" si="6"/>
        <v>1.0133577789418544</v>
      </c>
      <c r="AB9" s="10">
        <f t="shared" si="4"/>
        <v>0.96360992559580017</v>
      </c>
      <c r="AC9" s="10">
        <f t="shared" si="4"/>
        <v>0.955242966751918</v>
      </c>
      <c r="AD9" s="11"/>
      <c r="AF9" s="13">
        <v>149</v>
      </c>
      <c r="AG9" s="14">
        <f t="shared" si="7"/>
        <v>26.325503355704697</v>
      </c>
      <c r="AH9" s="14">
        <f t="shared" si="5"/>
        <v>3.7919463087248322</v>
      </c>
      <c r="AI9" s="15"/>
      <c r="AJ9" s="14">
        <f t="shared" si="8"/>
        <v>30.117449664429529</v>
      </c>
    </row>
    <row r="10" spans="1:36" ht="15" customHeight="1" x14ac:dyDescent="0.35">
      <c r="A10" s="7"/>
      <c r="B10" s="16" t="s">
        <v>32</v>
      </c>
      <c r="C10" s="59">
        <v>2310</v>
      </c>
      <c r="D10" s="60">
        <v>1597.5000000000007</v>
      </c>
      <c r="E10" s="59">
        <v>1260</v>
      </c>
      <c r="F10" s="60">
        <v>1455.0000000000005</v>
      </c>
      <c r="G10" s="59">
        <v>840</v>
      </c>
      <c r="H10" s="60">
        <v>1169.9999999999998</v>
      </c>
      <c r="I10" s="59">
        <v>840</v>
      </c>
      <c r="J10" s="60">
        <v>880.00000000000034</v>
      </c>
      <c r="K10" s="59">
        <v>0</v>
      </c>
      <c r="L10" s="60">
        <v>0</v>
      </c>
      <c r="M10" s="59">
        <v>0</v>
      </c>
      <c r="N10" s="60">
        <v>0</v>
      </c>
      <c r="O10" s="9"/>
      <c r="P10" s="10">
        <f t="shared" si="0"/>
        <v>0.69155844155844182</v>
      </c>
      <c r="Q10" s="10">
        <f t="shared" si="1"/>
        <v>1.1547619047619051</v>
      </c>
      <c r="R10" s="11"/>
      <c r="S10" s="10">
        <f t="shared" si="2"/>
        <v>1.3928571428571426</v>
      </c>
      <c r="T10" s="10">
        <f t="shared" si="9"/>
        <v>1.0476190476190481</v>
      </c>
      <c r="U10" s="11"/>
      <c r="W10" s="19"/>
      <c r="Y10" s="10">
        <f t="shared" si="3"/>
        <v>0.92316017316017351</v>
      </c>
      <c r="Z10" s="10">
        <f t="shared" si="6"/>
        <v>1.2202380952380953</v>
      </c>
      <c r="AB10" s="10">
        <f t="shared" si="4"/>
        <v>1.0422077922077921</v>
      </c>
      <c r="AC10" s="10">
        <f t="shared" si="4"/>
        <v>1.1011904761904767</v>
      </c>
      <c r="AD10" s="11"/>
      <c r="AF10" s="13">
        <v>986</v>
      </c>
      <c r="AG10" s="14">
        <f t="shared" si="7"/>
        <v>2.8067951318458424</v>
      </c>
      <c r="AH10" s="14">
        <f t="shared" si="5"/>
        <v>2.368154158215011</v>
      </c>
      <c r="AI10" s="15"/>
      <c r="AJ10" s="14">
        <f t="shared" si="8"/>
        <v>5.1749492900608525</v>
      </c>
    </row>
    <row r="11" spans="1:36" ht="15" hidden="1" customHeight="1" x14ac:dyDescent="0.35">
      <c r="A11" s="7"/>
      <c r="B11" s="16" t="s">
        <v>33</v>
      </c>
      <c r="C11" s="59">
        <v>1050</v>
      </c>
      <c r="D11" s="60">
        <v>0</v>
      </c>
      <c r="E11" s="59">
        <v>840</v>
      </c>
      <c r="F11" s="60">
        <v>0</v>
      </c>
      <c r="G11" s="59">
        <v>560</v>
      </c>
      <c r="H11" s="60">
        <v>0</v>
      </c>
      <c r="I11" s="59">
        <v>560</v>
      </c>
      <c r="J11" s="60">
        <v>0</v>
      </c>
      <c r="K11" s="59">
        <v>0</v>
      </c>
      <c r="L11" s="60">
        <v>0</v>
      </c>
      <c r="M11" s="59">
        <v>0</v>
      </c>
      <c r="N11" s="60">
        <v>0</v>
      </c>
      <c r="O11" s="9"/>
      <c r="P11" s="10">
        <f t="shared" si="0"/>
        <v>0</v>
      </c>
      <c r="Q11" s="10">
        <f t="shared" si="1"/>
        <v>0</v>
      </c>
      <c r="R11" s="11"/>
      <c r="S11" s="10">
        <f t="shared" si="2"/>
        <v>0</v>
      </c>
      <c r="T11" s="10">
        <f t="shared" si="9"/>
        <v>0</v>
      </c>
      <c r="U11" s="11"/>
      <c r="W11" s="19"/>
      <c r="Y11" s="10">
        <f t="shared" si="3"/>
        <v>0</v>
      </c>
      <c r="Z11" s="10">
        <f>SUM(S11:T11)/2</f>
        <v>0</v>
      </c>
      <c r="AB11" s="10">
        <f t="shared" si="4"/>
        <v>0</v>
      </c>
      <c r="AC11" s="10">
        <f>(Q11+T11)/2</f>
        <v>0</v>
      </c>
      <c r="AD11" s="11"/>
      <c r="AF11" s="13"/>
      <c r="AG11" s="14" t="e">
        <f t="shared" si="7"/>
        <v>#DIV/0!</v>
      </c>
      <c r="AH11" s="14" t="e">
        <f t="shared" si="5"/>
        <v>#DIV/0!</v>
      </c>
      <c r="AI11" s="15"/>
      <c r="AJ11" s="14" t="e">
        <f t="shared" si="8"/>
        <v>#DIV/0!</v>
      </c>
    </row>
    <row r="12" spans="1:36" ht="15" customHeight="1" x14ac:dyDescent="0.35">
      <c r="A12" s="7"/>
      <c r="B12" s="16" t="s">
        <v>34</v>
      </c>
      <c r="C12" s="59">
        <v>1260</v>
      </c>
      <c r="D12" s="60">
        <v>1398.7500000000002</v>
      </c>
      <c r="E12" s="59">
        <v>840</v>
      </c>
      <c r="F12" s="60">
        <v>1207.4999999999998</v>
      </c>
      <c r="G12" s="59">
        <v>560</v>
      </c>
      <c r="H12" s="60">
        <v>920.00000000000023</v>
      </c>
      <c r="I12" s="59">
        <v>560</v>
      </c>
      <c r="J12" s="60">
        <v>630</v>
      </c>
      <c r="K12" s="59">
        <v>0</v>
      </c>
      <c r="L12" s="60">
        <v>0</v>
      </c>
      <c r="M12" s="59">
        <v>0</v>
      </c>
      <c r="N12" s="60">
        <v>0</v>
      </c>
      <c r="O12" s="9"/>
      <c r="P12" s="10">
        <f t="shared" si="0"/>
        <v>1.1101190476190479</v>
      </c>
      <c r="Q12" s="10">
        <f t="shared" si="1"/>
        <v>1.4374999999999998</v>
      </c>
      <c r="R12" s="11"/>
      <c r="S12" s="10">
        <f t="shared" si="2"/>
        <v>1.6428571428571432</v>
      </c>
      <c r="T12" s="10">
        <f t="shared" si="9"/>
        <v>1.125</v>
      </c>
      <c r="U12" s="11"/>
      <c r="W12" s="12"/>
      <c r="Y12" s="10">
        <f t="shared" si="3"/>
        <v>1.2738095238095237</v>
      </c>
      <c r="Z12" s="10">
        <f t="shared" si="6"/>
        <v>1.3839285714285716</v>
      </c>
      <c r="AB12" s="10">
        <f t="shared" si="4"/>
        <v>1.3764880952380956</v>
      </c>
      <c r="AC12" s="10">
        <f t="shared" si="4"/>
        <v>1.28125</v>
      </c>
      <c r="AD12" s="11"/>
      <c r="AF12" s="13">
        <v>382</v>
      </c>
      <c r="AG12" s="14">
        <f t="shared" si="7"/>
        <v>6.0700261780104725</v>
      </c>
      <c r="AH12" s="14">
        <f t="shared" si="5"/>
        <v>4.8102094240837694</v>
      </c>
      <c r="AI12" s="15"/>
      <c r="AJ12" s="14">
        <f t="shared" si="8"/>
        <v>10.88023560209424</v>
      </c>
    </row>
    <row r="13" spans="1:36" ht="15" customHeight="1" x14ac:dyDescent="0.35">
      <c r="A13" s="7"/>
      <c r="B13" s="16" t="s">
        <v>35</v>
      </c>
      <c r="C13" s="59">
        <v>2100</v>
      </c>
      <c r="D13" s="60">
        <v>2017.5000000000002</v>
      </c>
      <c r="E13" s="59">
        <v>840</v>
      </c>
      <c r="F13" s="60">
        <v>765.00000000000023</v>
      </c>
      <c r="G13" s="59">
        <v>840</v>
      </c>
      <c r="H13" s="60">
        <v>740.00000000000034</v>
      </c>
      <c r="I13" s="59">
        <v>280</v>
      </c>
      <c r="J13" s="60">
        <v>309.99999999999994</v>
      </c>
      <c r="K13" s="59">
        <v>0</v>
      </c>
      <c r="L13" s="60">
        <v>0</v>
      </c>
      <c r="M13" s="59">
        <v>0</v>
      </c>
      <c r="N13" s="60">
        <v>0</v>
      </c>
      <c r="O13" s="9"/>
      <c r="P13" s="10">
        <f t="shared" si="0"/>
        <v>0.96071428571428585</v>
      </c>
      <c r="Q13" s="10">
        <f t="shared" si="1"/>
        <v>0.91071428571428603</v>
      </c>
      <c r="R13" s="11"/>
      <c r="S13" s="10">
        <f t="shared" si="2"/>
        <v>0.88095238095238138</v>
      </c>
      <c r="T13" s="10">
        <f t="shared" si="9"/>
        <v>1.107142857142857</v>
      </c>
      <c r="U13" s="11"/>
      <c r="W13" s="12"/>
      <c r="Y13" s="10">
        <f t="shared" si="3"/>
        <v>0.93571428571428594</v>
      </c>
      <c r="Z13" s="10">
        <f t="shared" si="6"/>
        <v>0.99404761904761918</v>
      </c>
      <c r="AB13" s="10">
        <f t="shared" si="4"/>
        <v>0.92083333333333361</v>
      </c>
      <c r="AC13" s="10">
        <f t="shared" si="4"/>
        <v>1.0089285714285716</v>
      </c>
      <c r="AD13" s="11"/>
      <c r="AF13" s="13">
        <v>268</v>
      </c>
      <c r="AG13" s="14">
        <f t="shared" si="7"/>
        <v>10.289179104477613</v>
      </c>
      <c r="AH13" s="14">
        <f t="shared" si="5"/>
        <v>4.0111940298507474</v>
      </c>
      <c r="AI13" s="15"/>
      <c r="AJ13" s="14">
        <f t="shared" si="8"/>
        <v>14.300373134328362</v>
      </c>
    </row>
    <row r="14" spans="1:36" ht="15" customHeight="1" x14ac:dyDescent="0.35">
      <c r="A14" s="7"/>
      <c r="B14" s="16" t="s">
        <v>36</v>
      </c>
      <c r="C14" s="59">
        <v>2460</v>
      </c>
      <c r="D14" s="60">
        <v>2002.4999999999998</v>
      </c>
      <c r="E14" s="59">
        <v>1350</v>
      </c>
      <c r="F14" s="60">
        <v>1185.0000000000002</v>
      </c>
      <c r="G14" s="59">
        <v>840</v>
      </c>
      <c r="H14" s="60">
        <v>1060</v>
      </c>
      <c r="I14" s="59">
        <v>760</v>
      </c>
      <c r="J14" s="60">
        <v>960</v>
      </c>
      <c r="K14" s="59">
        <v>0</v>
      </c>
      <c r="L14" s="60">
        <v>0</v>
      </c>
      <c r="M14" s="59">
        <v>0</v>
      </c>
      <c r="N14" s="60">
        <v>0</v>
      </c>
      <c r="O14" s="9"/>
      <c r="P14" s="10">
        <f t="shared" si="0"/>
        <v>0.81402439024390238</v>
      </c>
      <c r="Q14" s="10">
        <f t="shared" si="1"/>
        <v>0.87777777777777799</v>
      </c>
      <c r="R14" s="11"/>
      <c r="S14" s="10">
        <f t="shared" si="2"/>
        <v>1.2619047619047619</v>
      </c>
      <c r="T14" s="10">
        <f>J14/I14</f>
        <v>1.263157894736842</v>
      </c>
      <c r="U14" s="11"/>
      <c r="W14" s="12"/>
      <c r="Y14" s="10">
        <f t="shared" si="3"/>
        <v>0.84590108401084019</v>
      </c>
      <c r="Z14" s="10">
        <f t="shared" si="6"/>
        <v>1.2625313283208019</v>
      </c>
      <c r="AB14" s="10">
        <f t="shared" si="4"/>
        <v>1.0379645760743321</v>
      </c>
      <c r="AC14" s="10">
        <f t="shared" si="4"/>
        <v>1.0704678362573099</v>
      </c>
      <c r="AD14" s="11"/>
      <c r="AF14" s="13">
        <v>921</v>
      </c>
      <c r="AG14" s="14">
        <f t="shared" si="7"/>
        <v>3.3251900108577632</v>
      </c>
      <c r="AH14" s="14">
        <f t="shared" si="5"/>
        <v>2.3289902280130295</v>
      </c>
      <c r="AI14" s="15"/>
      <c r="AJ14" s="14">
        <f t="shared" si="8"/>
        <v>5.6541802388707927</v>
      </c>
    </row>
    <row r="15" spans="1:36" ht="15" customHeight="1" x14ac:dyDescent="0.35">
      <c r="A15" s="7"/>
      <c r="B15" s="16" t="s">
        <v>37</v>
      </c>
      <c r="C15" s="59">
        <v>1680</v>
      </c>
      <c r="D15" s="60">
        <v>1800.0000000000005</v>
      </c>
      <c r="E15" s="59">
        <v>840</v>
      </c>
      <c r="F15" s="60">
        <v>817.50000000000034</v>
      </c>
      <c r="G15" s="59">
        <v>1120</v>
      </c>
      <c r="H15" s="60">
        <v>1119.9999999999998</v>
      </c>
      <c r="I15" s="64">
        <v>309.99999999999994</v>
      </c>
      <c r="J15" s="60">
        <v>310</v>
      </c>
      <c r="K15" s="59">
        <v>0</v>
      </c>
      <c r="L15" s="60">
        <v>0</v>
      </c>
      <c r="M15" s="59">
        <v>0</v>
      </c>
      <c r="N15" s="60">
        <v>0</v>
      </c>
      <c r="O15" s="9"/>
      <c r="P15" s="10">
        <f t="shared" si="0"/>
        <v>1.0714285714285716</v>
      </c>
      <c r="Q15" s="10">
        <f t="shared" si="1"/>
        <v>0.97321428571428614</v>
      </c>
      <c r="R15" s="11"/>
      <c r="S15" s="10">
        <f t="shared" si="2"/>
        <v>0.99999999999999978</v>
      </c>
      <c r="T15" s="17" t="s">
        <v>30</v>
      </c>
      <c r="U15" s="11"/>
      <c r="W15" s="12"/>
      <c r="Y15" s="10">
        <f t="shared" si="3"/>
        <v>1.0223214285714288</v>
      </c>
      <c r="Z15" s="10">
        <f>SUM(S15:T15)/1</f>
        <v>0.99999999999999978</v>
      </c>
      <c r="AB15" s="10">
        <f t="shared" si="4"/>
        <v>1.0357142857142856</v>
      </c>
      <c r="AC15" s="10">
        <f>Q15</f>
        <v>0.97321428571428614</v>
      </c>
      <c r="AD15" s="11"/>
      <c r="AF15" s="13">
        <v>531</v>
      </c>
      <c r="AG15" s="14">
        <f t="shared" si="7"/>
        <v>5.4990583804143123</v>
      </c>
      <c r="AH15" s="14">
        <f t="shared" si="5"/>
        <v>2.123352165725048</v>
      </c>
      <c r="AI15" s="15"/>
      <c r="AJ15" s="14">
        <f t="shared" si="8"/>
        <v>7.6224105461393616</v>
      </c>
    </row>
    <row r="16" spans="1:36" ht="15" customHeight="1" x14ac:dyDescent="0.35">
      <c r="A16" s="7"/>
      <c r="B16" s="16" t="s">
        <v>38</v>
      </c>
      <c r="C16" s="59">
        <v>1680</v>
      </c>
      <c r="D16" s="60">
        <v>1702.5000000000007</v>
      </c>
      <c r="E16" s="59">
        <v>1890</v>
      </c>
      <c r="F16" s="60">
        <v>1799.9999999999998</v>
      </c>
      <c r="G16" s="59">
        <v>840</v>
      </c>
      <c r="H16" s="60">
        <v>840.00000000000034</v>
      </c>
      <c r="I16" s="59">
        <v>1120</v>
      </c>
      <c r="J16" s="60">
        <v>1309.9999999999998</v>
      </c>
      <c r="K16" s="59">
        <v>0</v>
      </c>
      <c r="L16" s="60">
        <v>0</v>
      </c>
      <c r="M16" s="59">
        <v>0</v>
      </c>
      <c r="N16" s="60">
        <v>0</v>
      </c>
      <c r="O16" s="9"/>
      <c r="P16" s="10">
        <f t="shared" si="0"/>
        <v>1.0133928571428577</v>
      </c>
      <c r="Q16" s="10">
        <f t="shared" si="1"/>
        <v>0.95238095238095222</v>
      </c>
      <c r="R16" s="11"/>
      <c r="S16" s="10">
        <f t="shared" si="2"/>
        <v>1.0000000000000004</v>
      </c>
      <c r="T16" s="10">
        <f t="shared" si="9"/>
        <v>1.169642857142857</v>
      </c>
      <c r="U16" s="11"/>
      <c r="W16" s="12"/>
      <c r="Y16" s="10">
        <f t="shared" si="3"/>
        <v>0.98288690476190488</v>
      </c>
      <c r="Z16" s="10">
        <f t="shared" si="6"/>
        <v>1.0848214285714288</v>
      </c>
      <c r="AB16" s="10">
        <f t="shared" si="4"/>
        <v>1.006696428571429</v>
      </c>
      <c r="AC16" s="10">
        <f>(Q16+T16)/2</f>
        <v>1.0610119047619047</v>
      </c>
      <c r="AD16" s="11"/>
      <c r="AF16" s="13">
        <v>802</v>
      </c>
      <c r="AG16" s="14">
        <f t="shared" si="7"/>
        <v>3.1701995012468838</v>
      </c>
      <c r="AH16" s="14">
        <f t="shared" si="5"/>
        <v>3.8778054862842888</v>
      </c>
      <c r="AI16" s="15"/>
      <c r="AJ16" s="14">
        <f t="shared" si="8"/>
        <v>7.048004987531173</v>
      </c>
    </row>
    <row r="17" spans="1:36" ht="15" hidden="1" customHeight="1" x14ac:dyDescent="0.35">
      <c r="A17" s="7"/>
      <c r="B17" s="16" t="s">
        <v>39</v>
      </c>
      <c r="C17" s="59">
        <v>1260</v>
      </c>
      <c r="D17" s="60">
        <v>0</v>
      </c>
      <c r="E17" s="59">
        <v>1260</v>
      </c>
      <c r="F17" s="60">
        <v>0</v>
      </c>
      <c r="G17" s="63">
        <v>880.00000000000034</v>
      </c>
      <c r="H17" s="60">
        <v>0</v>
      </c>
      <c r="I17" s="63">
        <v>450</v>
      </c>
      <c r="J17" s="60">
        <v>0</v>
      </c>
      <c r="K17" s="59">
        <v>0</v>
      </c>
      <c r="L17" s="60">
        <v>0</v>
      </c>
      <c r="M17" s="59">
        <v>0</v>
      </c>
      <c r="N17" s="60">
        <v>0</v>
      </c>
      <c r="O17" s="9"/>
      <c r="P17" s="10">
        <f t="shared" si="0"/>
        <v>0</v>
      </c>
      <c r="Q17" s="10">
        <f t="shared" si="1"/>
        <v>0</v>
      </c>
      <c r="R17" s="11"/>
      <c r="S17" s="10">
        <f t="shared" si="2"/>
        <v>0</v>
      </c>
      <c r="T17" s="10">
        <f t="shared" si="9"/>
        <v>0</v>
      </c>
      <c r="U17" s="11"/>
      <c r="W17" s="12"/>
      <c r="Y17" s="10">
        <f t="shared" si="3"/>
        <v>0</v>
      </c>
      <c r="Z17" s="10">
        <f t="shared" si="6"/>
        <v>0</v>
      </c>
      <c r="AB17" s="10">
        <f t="shared" si="4"/>
        <v>0</v>
      </c>
      <c r="AC17" s="10">
        <f>(Q17+T17)/2</f>
        <v>0</v>
      </c>
      <c r="AD17" s="11"/>
      <c r="AF17" s="13"/>
      <c r="AG17" s="14" t="e">
        <f t="shared" si="7"/>
        <v>#DIV/0!</v>
      </c>
      <c r="AH17" s="14" t="e">
        <f t="shared" si="5"/>
        <v>#DIV/0!</v>
      </c>
      <c r="AI17" s="15"/>
      <c r="AJ17" s="14" t="e">
        <f t="shared" si="8"/>
        <v>#DIV/0!</v>
      </c>
    </row>
    <row r="18" spans="1:36" ht="15" customHeight="1" x14ac:dyDescent="0.35">
      <c r="A18" s="7"/>
      <c r="B18" s="16" t="s">
        <v>40</v>
      </c>
      <c r="C18" s="59">
        <v>2100</v>
      </c>
      <c r="D18" s="60">
        <v>1747.5</v>
      </c>
      <c r="E18" s="59">
        <v>2310</v>
      </c>
      <c r="F18" s="60">
        <v>2174.9999999999995</v>
      </c>
      <c r="G18" s="59">
        <v>1120</v>
      </c>
      <c r="H18" s="60">
        <v>1020.0000000000001</v>
      </c>
      <c r="I18" s="59">
        <v>1120</v>
      </c>
      <c r="J18" s="60">
        <v>1290.0000000000002</v>
      </c>
      <c r="K18" s="59">
        <v>0</v>
      </c>
      <c r="L18" s="60">
        <v>0</v>
      </c>
      <c r="M18" s="59">
        <v>0</v>
      </c>
      <c r="N18" s="60">
        <v>0</v>
      </c>
      <c r="O18" s="9"/>
      <c r="P18" s="10">
        <f t="shared" si="0"/>
        <v>0.83214285714285718</v>
      </c>
      <c r="Q18" s="10">
        <f t="shared" si="1"/>
        <v>0.94155844155844137</v>
      </c>
      <c r="R18" s="11"/>
      <c r="S18" s="10">
        <f t="shared" si="2"/>
        <v>0.91071428571428581</v>
      </c>
      <c r="T18" s="10">
        <f t="shared" si="9"/>
        <v>1.1517857142857144</v>
      </c>
      <c r="U18" s="11"/>
      <c r="W18" s="12"/>
      <c r="Y18" s="10">
        <f t="shared" si="3"/>
        <v>0.88685064935064928</v>
      </c>
      <c r="Z18" s="10">
        <f t="shared" si="6"/>
        <v>1.03125</v>
      </c>
      <c r="AB18" s="10">
        <f t="shared" si="4"/>
        <v>0.87142857142857144</v>
      </c>
      <c r="AC18" s="10">
        <f>(Q18+T18)/2</f>
        <v>1.0466720779220779</v>
      </c>
      <c r="AD18" s="11"/>
      <c r="AF18" s="13">
        <v>852</v>
      </c>
      <c r="AG18" s="14">
        <f t="shared" si="7"/>
        <v>3.2482394366197185</v>
      </c>
      <c r="AH18" s="14">
        <f t="shared" si="5"/>
        <v>4.066901408450704</v>
      </c>
      <c r="AI18" s="15"/>
      <c r="AJ18" s="14">
        <f t="shared" si="8"/>
        <v>7.3151408450704229</v>
      </c>
    </row>
    <row r="19" spans="1:36" ht="15" customHeight="1" x14ac:dyDescent="0.35">
      <c r="A19" s="20"/>
      <c r="B19" s="21" t="s">
        <v>41</v>
      </c>
      <c r="C19" s="61">
        <v>420</v>
      </c>
      <c r="D19" s="62">
        <v>427.50000000000017</v>
      </c>
      <c r="E19" s="61">
        <v>420</v>
      </c>
      <c r="F19" s="62">
        <v>412.50000000000011</v>
      </c>
      <c r="G19" s="61">
        <v>280</v>
      </c>
      <c r="H19" s="62">
        <v>279.99999999999994</v>
      </c>
      <c r="I19" s="61">
        <v>280</v>
      </c>
      <c r="J19" s="62">
        <v>279.99999999999994</v>
      </c>
      <c r="K19" s="61">
        <v>0</v>
      </c>
      <c r="L19" s="62">
        <v>0</v>
      </c>
      <c r="M19" s="61">
        <v>0</v>
      </c>
      <c r="N19" s="62">
        <v>0</v>
      </c>
      <c r="O19" s="9"/>
      <c r="P19" s="10">
        <f t="shared" si="0"/>
        <v>1.0178571428571432</v>
      </c>
      <c r="Q19" s="10">
        <f t="shared" si="1"/>
        <v>0.98214285714285743</v>
      </c>
      <c r="R19" s="11"/>
      <c r="S19" s="10">
        <f t="shared" si="2"/>
        <v>0.99999999999999978</v>
      </c>
      <c r="T19" s="10">
        <f t="shared" si="9"/>
        <v>0.99999999999999978</v>
      </c>
      <c r="U19" s="22"/>
      <c r="W19" s="12" t="s">
        <v>30</v>
      </c>
      <c r="Y19" s="10">
        <f t="shared" si="3"/>
        <v>1.0000000000000004</v>
      </c>
      <c r="Z19" s="10">
        <f t="shared" si="6"/>
        <v>0.99999999999999978</v>
      </c>
      <c r="AB19" s="10">
        <f t="shared" si="4"/>
        <v>1.0089285714285716</v>
      </c>
      <c r="AC19" s="10">
        <f t="shared" si="4"/>
        <v>0.9910714285714286</v>
      </c>
      <c r="AD19" s="11"/>
      <c r="AF19" s="13">
        <v>120</v>
      </c>
      <c r="AG19" s="14">
        <f>(D19+H19)/AF19</f>
        <v>5.8958333333333339</v>
      </c>
      <c r="AH19" s="14">
        <f t="shared" si="5"/>
        <v>5.770833333333333</v>
      </c>
      <c r="AI19" s="15"/>
      <c r="AJ19" s="14">
        <f t="shared" si="8"/>
        <v>11.666666666666668</v>
      </c>
    </row>
    <row r="20" spans="1:36" s="27" customFormat="1" ht="15" customHeight="1" x14ac:dyDescent="0.35">
      <c r="A20" s="23"/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  <c r="Q20" s="26"/>
      <c r="R20" s="26"/>
      <c r="S20" s="26"/>
      <c r="T20" s="26"/>
      <c r="U20" s="26"/>
      <c r="W20" s="28"/>
      <c r="Y20" s="26"/>
      <c r="Z20" s="26"/>
      <c r="AB20" s="26"/>
      <c r="AC20" s="26"/>
      <c r="AD20" s="26"/>
      <c r="AF20" s="29"/>
      <c r="AG20" s="30"/>
      <c r="AH20" s="30"/>
      <c r="AI20" s="30"/>
      <c r="AJ20" s="30"/>
    </row>
    <row r="21" spans="1:36" x14ac:dyDescent="0.35">
      <c r="A21" s="52" t="s">
        <v>42</v>
      </c>
      <c r="B21" s="31" t="s">
        <v>43</v>
      </c>
      <c r="C21" s="67">
        <v>4620</v>
      </c>
      <c r="D21" s="68">
        <v>4402.5</v>
      </c>
      <c r="E21" s="67">
        <v>2940</v>
      </c>
      <c r="F21" s="68">
        <v>2640.0000000000009</v>
      </c>
      <c r="G21" s="67">
        <v>3080</v>
      </c>
      <c r="H21" s="68">
        <v>3219.9999999999995</v>
      </c>
      <c r="I21" s="67">
        <v>1960</v>
      </c>
      <c r="J21" s="68">
        <v>1840.0000000000005</v>
      </c>
      <c r="K21" s="67">
        <v>0</v>
      </c>
      <c r="L21" s="68">
        <v>0</v>
      </c>
      <c r="M21" s="67">
        <v>0</v>
      </c>
      <c r="N21" s="68">
        <v>0</v>
      </c>
      <c r="O21" s="9"/>
      <c r="P21" s="10">
        <f t="shared" ref="P21:P43" si="10">D21/C21</f>
        <v>0.95292207792207795</v>
      </c>
      <c r="Q21" s="10">
        <f>F21/E21</f>
        <v>0.89795918367346972</v>
      </c>
      <c r="R21" s="11"/>
      <c r="S21" s="10">
        <f t="shared" ref="S21:S43" si="11">H21/G21</f>
        <v>1.0454545454545454</v>
      </c>
      <c r="T21" s="10">
        <f>J21/I21</f>
        <v>0.9387755102040819</v>
      </c>
      <c r="U21" s="32"/>
      <c r="W21" s="12"/>
      <c r="Y21" s="10">
        <f>SUM(P21:Q21)/2</f>
        <v>0.92544063079777383</v>
      </c>
      <c r="Z21" s="10">
        <f t="shared" ref="Z21:Z43" si="12">SUM(S21:T21)/2</f>
        <v>0.9921150278293136</v>
      </c>
      <c r="AB21" s="10">
        <f t="shared" ref="AB21:AC35" si="13">(P21+S21)/2</f>
        <v>0.99918831168831168</v>
      </c>
      <c r="AC21" s="10">
        <f t="shared" si="13"/>
        <v>0.91836734693877586</v>
      </c>
      <c r="AD21" s="11"/>
      <c r="AF21" s="13">
        <v>458</v>
      </c>
      <c r="AG21" s="14">
        <f t="shared" ref="AG21:AG43" si="14">(D21+H21)/AF21</f>
        <v>16.643013100436683</v>
      </c>
      <c r="AH21" s="14">
        <f t="shared" ref="AH21:AH43" si="15">(F21+J21)/AF21</f>
        <v>9.7816593886462915</v>
      </c>
      <c r="AI21" s="15"/>
      <c r="AJ21" s="14">
        <f t="shared" ref="AJ21:AJ43" si="16">(D21+F21+H21+J21)/AF21</f>
        <v>26.424672489082969</v>
      </c>
    </row>
    <row r="22" spans="1:36" x14ac:dyDescent="0.35">
      <c r="A22" s="53"/>
      <c r="B22" s="33" t="s">
        <v>44</v>
      </c>
      <c r="C22" s="65">
        <v>840</v>
      </c>
      <c r="D22" s="66">
        <v>870.00000000000034</v>
      </c>
      <c r="E22" s="65">
        <v>840</v>
      </c>
      <c r="F22" s="66">
        <v>847.50000000000023</v>
      </c>
      <c r="G22" s="65">
        <v>560</v>
      </c>
      <c r="H22" s="66">
        <v>559.99999999999989</v>
      </c>
      <c r="I22" s="65">
        <v>560</v>
      </c>
      <c r="J22" s="66">
        <v>549.99999999999989</v>
      </c>
      <c r="K22" s="65"/>
      <c r="L22" s="66"/>
      <c r="M22" s="65">
        <v>0</v>
      </c>
      <c r="N22" s="66">
        <v>0</v>
      </c>
      <c r="O22" s="9"/>
      <c r="P22" s="10">
        <f t="shared" si="10"/>
        <v>1.035714285714286</v>
      </c>
      <c r="Q22" s="10">
        <f>F22/E22</f>
        <v>1.0089285714285716</v>
      </c>
      <c r="R22" s="11"/>
      <c r="S22" s="10">
        <f t="shared" si="11"/>
        <v>0.99999999999999978</v>
      </c>
      <c r="T22" s="10">
        <f>J22/I22</f>
        <v>0.98214285714285698</v>
      </c>
      <c r="U22" s="11"/>
      <c r="W22" s="12"/>
      <c r="Y22" s="10">
        <f>SUM(P22:Q22)/2</f>
        <v>1.0223214285714288</v>
      </c>
      <c r="Z22" s="10">
        <f t="shared" ref="Z22" si="17">SUM(S22:T22)/2</f>
        <v>0.99107142857142838</v>
      </c>
      <c r="AB22" s="10">
        <f t="shared" si="13"/>
        <v>1.0178571428571428</v>
      </c>
      <c r="AC22" s="10">
        <f t="shared" si="13"/>
        <v>0.9955357142857143</v>
      </c>
      <c r="AD22" s="11"/>
      <c r="AF22" s="13">
        <v>393</v>
      </c>
      <c r="AG22" s="14">
        <f t="shared" si="14"/>
        <v>3.6386768447837157</v>
      </c>
      <c r="AH22" s="14">
        <f t="shared" si="15"/>
        <v>3.5559796437659035</v>
      </c>
      <c r="AI22" s="15"/>
      <c r="AJ22" s="14">
        <f t="shared" si="16"/>
        <v>7.1946564885496196</v>
      </c>
    </row>
    <row r="23" spans="1:36" x14ac:dyDescent="0.35">
      <c r="A23" s="53"/>
      <c r="B23" s="33" t="s">
        <v>45</v>
      </c>
      <c r="C23" s="65">
        <v>2940</v>
      </c>
      <c r="D23" s="66">
        <v>2175</v>
      </c>
      <c r="E23" s="65">
        <v>840</v>
      </c>
      <c r="F23" s="66">
        <v>412.50000000000011</v>
      </c>
      <c r="G23" s="65">
        <v>1680</v>
      </c>
      <c r="H23" s="66">
        <v>1219.9999999999998</v>
      </c>
      <c r="I23" s="65">
        <v>560</v>
      </c>
      <c r="J23" s="66">
        <v>320</v>
      </c>
      <c r="K23" s="65">
        <v>0</v>
      </c>
      <c r="L23" s="66">
        <v>0</v>
      </c>
      <c r="M23" s="65">
        <v>0</v>
      </c>
      <c r="N23" s="66">
        <v>0</v>
      </c>
      <c r="O23" s="9"/>
      <c r="P23" s="10">
        <f t="shared" si="10"/>
        <v>0.73979591836734693</v>
      </c>
      <c r="Q23" s="10">
        <f>F23/E23</f>
        <v>0.49107142857142871</v>
      </c>
      <c r="R23" s="11"/>
      <c r="S23" s="10">
        <f t="shared" si="11"/>
        <v>0.72619047619047605</v>
      </c>
      <c r="T23" s="10">
        <f t="shared" ref="T23:T43" si="18">J23/I23</f>
        <v>0.5714285714285714</v>
      </c>
      <c r="U23" s="11"/>
      <c r="W23" s="12"/>
      <c r="Y23" s="10">
        <f t="shared" ref="Y23:Y43" si="19">SUM(P23:Q23)/2</f>
        <v>0.61543367346938782</v>
      </c>
      <c r="Z23" s="10">
        <f t="shared" si="12"/>
        <v>0.64880952380952372</v>
      </c>
      <c r="AB23" s="10">
        <f t="shared" si="13"/>
        <v>0.73299319727891143</v>
      </c>
      <c r="AC23" s="10">
        <f t="shared" si="13"/>
        <v>0.53125</v>
      </c>
      <c r="AD23" s="11"/>
      <c r="AF23" s="13">
        <v>649</v>
      </c>
      <c r="AG23" s="14">
        <f t="shared" si="14"/>
        <v>5.2311248073959939</v>
      </c>
      <c r="AH23" s="14">
        <f t="shared" si="15"/>
        <v>1.1286594761171034</v>
      </c>
      <c r="AI23" s="15"/>
      <c r="AJ23" s="14">
        <f t="shared" si="16"/>
        <v>6.3597842835130969</v>
      </c>
    </row>
    <row r="24" spans="1:36" x14ac:dyDescent="0.35">
      <c r="A24" s="53"/>
      <c r="B24" s="33" t="s">
        <v>31</v>
      </c>
      <c r="C24" s="65">
        <v>4920.0000000000009</v>
      </c>
      <c r="D24" s="66">
        <v>4635</v>
      </c>
      <c r="E24" s="65">
        <v>712.5</v>
      </c>
      <c r="F24" s="66">
        <v>645</v>
      </c>
      <c r="G24" s="65">
        <v>3430</v>
      </c>
      <c r="H24" s="66">
        <v>3080.0000000000005</v>
      </c>
      <c r="I24" s="65">
        <v>310.00000000000006</v>
      </c>
      <c r="J24" s="66">
        <v>280</v>
      </c>
      <c r="K24" s="65">
        <v>0</v>
      </c>
      <c r="L24" s="66">
        <v>0</v>
      </c>
      <c r="M24" s="65">
        <v>0</v>
      </c>
      <c r="N24" s="66">
        <v>0</v>
      </c>
      <c r="O24" s="9"/>
      <c r="P24" s="10">
        <f t="shared" si="10"/>
        <v>0.94207317073170715</v>
      </c>
      <c r="Q24" s="10">
        <f>F24/E24</f>
        <v>0.90526315789473688</v>
      </c>
      <c r="R24" s="11"/>
      <c r="S24" s="10">
        <f t="shared" si="11"/>
        <v>0.8979591836734695</v>
      </c>
      <c r="T24" s="10">
        <f t="shared" si="18"/>
        <v>0.90322580645161277</v>
      </c>
      <c r="U24" s="11"/>
      <c r="W24" s="12"/>
      <c r="Y24" s="10">
        <f t="shared" si="19"/>
        <v>0.92366816431322207</v>
      </c>
      <c r="Z24" s="10">
        <f t="shared" si="12"/>
        <v>0.90059249506254113</v>
      </c>
      <c r="AB24" s="10">
        <f t="shared" si="13"/>
        <v>0.92001617720258833</v>
      </c>
      <c r="AC24" s="10">
        <f t="shared" si="13"/>
        <v>0.90424448217317477</v>
      </c>
      <c r="AD24" s="11"/>
      <c r="AF24" s="13">
        <v>308</v>
      </c>
      <c r="AG24" s="14">
        <f t="shared" si="14"/>
        <v>25.0487012987013</v>
      </c>
      <c r="AH24" s="14">
        <f t="shared" si="15"/>
        <v>3.0032467532467533</v>
      </c>
      <c r="AI24" s="15"/>
      <c r="AJ24" s="14">
        <f t="shared" si="16"/>
        <v>28.051948051948052</v>
      </c>
    </row>
    <row r="25" spans="1:36" x14ac:dyDescent="0.35">
      <c r="A25" s="53"/>
      <c r="B25" s="33" t="s">
        <v>46</v>
      </c>
      <c r="C25" s="65">
        <v>4200</v>
      </c>
      <c r="D25" s="66">
        <v>3112.5000000000005</v>
      </c>
      <c r="E25" s="70">
        <v>150.00000000000003</v>
      </c>
      <c r="F25" s="66">
        <v>150</v>
      </c>
      <c r="G25" s="65">
        <v>2800</v>
      </c>
      <c r="H25" s="66">
        <v>2140</v>
      </c>
      <c r="I25" s="69">
        <v>149.99999999999997</v>
      </c>
      <c r="J25" s="66">
        <v>150</v>
      </c>
      <c r="K25" s="65">
        <v>0</v>
      </c>
      <c r="L25" s="66">
        <v>0</v>
      </c>
      <c r="M25" s="65">
        <v>0</v>
      </c>
      <c r="N25" s="66">
        <v>0</v>
      </c>
      <c r="O25" s="9"/>
      <c r="P25" s="10">
        <f t="shared" si="10"/>
        <v>0.74107142857142871</v>
      </c>
      <c r="Q25" s="10">
        <f t="shared" ref="Q25:Q43" si="20">F25/E25</f>
        <v>0.99999999999999978</v>
      </c>
      <c r="R25" s="11"/>
      <c r="S25" s="10">
        <f t="shared" si="11"/>
        <v>0.76428571428571423</v>
      </c>
      <c r="T25" s="10">
        <f t="shared" si="18"/>
        <v>1.0000000000000002</v>
      </c>
      <c r="U25" s="11"/>
      <c r="W25" s="12"/>
      <c r="Y25" s="10">
        <f t="shared" si="19"/>
        <v>0.87053571428571419</v>
      </c>
      <c r="Z25" s="10">
        <f t="shared" si="12"/>
        <v>0.88214285714285723</v>
      </c>
      <c r="AB25" s="10">
        <f t="shared" si="13"/>
        <v>0.75267857142857153</v>
      </c>
      <c r="AC25" s="10">
        <f t="shared" si="13"/>
        <v>1</v>
      </c>
      <c r="AD25" s="11"/>
      <c r="AF25" s="13">
        <v>330</v>
      </c>
      <c r="AG25" s="14">
        <f t="shared" si="14"/>
        <v>15.916666666666666</v>
      </c>
      <c r="AH25" s="14">
        <f t="shared" si="15"/>
        <v>0.90909090909090906</v>
      </c>
      <c r="AI25" s="15"/>
      <c r="AJ25" s="14">
        <f t="shared" si="16"/>
        <v>16.825757575757574</v>
      </c>
    </row>
    <row r="26" spans="1:36" x14ac:dyDescent="0.35">
      <c r="A26" s="53"/>
      <c r="B26" s="33" t="s">
        <v>47</v>
      </c>
      <c r="C26" s="70">
        <v>2857.5000000000005</v>
      </c>
      <c r="D26" s="71">
        <v>2565</v>
      </c>
      <c r="E26" s="70">
        <v>720.00000000000023</v>
      </c>
      <c r="F26" s="71">
        <v>720</v>
      </c>
      <c r="G26" s="70">
        <v>2050.0000000000009</v>
      </c>
      <c r="H26" s="71">
        <v>2050</v>
      </c>
      <c r="I26" s="70">
        <v>309.99999999999994</v>
      </c>
      <c r="J26" s="71">
        <v>310</v>
      </c>
      <c r="K26" s="70">
        <v>0</v>
      </c>
      <c r="L26" s="69">
        <v>0</v>
      </c>
      <c r="M26" s="72">
        <v>0</v>
      </c>
      <c r="N26" s="71">
        <v>0</v>
      </c>
      <c r="O26" s="9"/>
      <c r="P26" s="10">
        <f t="shared" si="10"/>
        <v>0.8976377952755904</v>
      </c>
      <c r="Q26" s="10">
        <f t="shared" si="20"/>
        <v>0.99999999999999967</v>
      </c>
      <c r="R26" s="11"/>
      <c r="S26" s="10">
        <f t="shared" si="11"/>
        <v>0.99999999999999956</v>
      </c>
      <c r="T26" s="10">
        <f t="shared" si="18"/>
        <v>1.0000000000000002</v>
      </c>
      <c r="U26" s="11"/>
      <c r="W26" s="12" t="s">
        <v>30</v>
      </c>
      <c r="Y26" s="10">
        <f t="shared" si="19"/>
        <v>0.94881889763779503</v>
      </c>
      <c r="Z26" s="10">
        <f t="shared" si="12"/>
        <v>0.99999999999999989</v>
      </c>
      <c r="AB26" s="10">
        <f t="shared" si="13"/>
        <v>0.94881889763779492</v>
      </c>
      <c r="AC26" s="10">
        <f t="shared" si="13"/>
        <v>1</v>
      </c>
      <c r="AD26" s="11"/>
      <c r="AF26" s="13">
        <v>570</v>
      </c>
      <c r="AG26" s="14">
        <f t="shared" si="14"/>
        <v>8.0964912280701746</v>
      </c>
      <c r="AH26" s="14">
        <f t="shared" si="15"/>
        <v>1.8070175438596492</v>
      </c>
      <c r="AI26" s="15"/>
      <c r="AJ26" s="14">
        <f t="shared" si="16"/>
        <v>9.9035087719298254</v>
      </c>
    </row>
    <row r="27" spans="1:36" x14ac:dyDescent="0.35">
      <c r="A27" s="53"/>
      <c r="B27" s="33" t="s">
        <v>48</v>
      </c>
      <c r="C27" s="65">
        <v>1830</v>
      </c>
      <c r="D27" s="66">
        <v>1462.4999999999991</v>
      </c>
      <c r="E27" s="65">
        <v>1470</v>
      </c>
      <c r="F27" s="66">
        <v>1230</v>
      </c>
      <c r="G27" s="65">
        <v>840</v>
      </c>
      <c r="H27" s="66">
        <v>800.00000000000034</v>
      </c>
      <c r="I27" s="65">
        <v>840</v>
      </c>
      <c r="J27" s="66">
        <v>800.00000000000034</v>
      </c>
      <c r="K27" s="65">
        <v>0</v>
      </c>
      <c r="L27" s="66">
        <v>0</v>
      </c>
      <c r="M27" s="65">
        <v>0</v>
      </c>
      <c r="N27" s="66">
        <v>0</v>
      </c>
      <c r="O27" s="9"/>
      <c r="P27" s="10">
        <f t="shared" si="10"/>
        <v>0.79918032786885196</v>
      </c>
      <c r="Q27" s="10">
        <f t="shared" si="20"/>
        <v>0.83673469387755106</v>
      </c>
      <c r="R27" s="11"/>
      <c r="S27" s="10">
        <f t="shared" si="11"/>
        <v>0.95238095238095277</v>
      </c>
      <c r="T27" s="10">
        <f t="shared" si="18"/>
        <v>0.95238095238095277</v>
      </c>
      <c r="U27" s="11"/>
      <c r="W27" s="12"/>
      <c r="Y27" s="10">
        <f t="shared" si="19"/>
        <v>0.81795751087320157</v>
      </c>
      <c r="Z27" s="10">
        <f t="shared" si="12"/>
        <v>0.95238095238095277</v>
      </c>
      <c r="AB27" s="10">
        <f t="shared" si="13"/>
        <v>0.87578064012490242</v>
      </c>
      <c r="AC27" s="10">
        <f t="shared" si="13"/>
        <v>0.89455782312925192</v>
      </c>
      <c r="AD27" s="11"/>
      <c r="AF27" s="13">
        <v>567</v>
      </c>
      <c r="AG27" s="14">
        <f t="shared" si="14"/>
        <v>3.9902998236331562</v>
      </c>
      <c r="AH27" s="14">
        <f t="shared" si="15"/>
        <v>3.5802469135802477</v>
      </c>
      <c r="AI27" s="15"/>
      <c r="AJ27" s="14">
        <f t="shared" si="16"/>
        <v>7.5705467372134043</v>
      </c>
    </row>
    <row r="28" spans="1:36" x14ac:dyDescent="0.35">
      <c r="A28" s="53"/>
      <c r="B28" s="33" t="s">
        <v>49</v>
      </c>
      <c r="C28" s="65">
        <v>1680</v>
      </c>
      <c r="D28" s="66">
        <v>1567.5000000000007</v>
      </c>
      <c r="E28" s="65">
        <v>840</v>
      </c>
      <c r="F28" s="66">
        <v>795.00000000000023</v>
      </c>
      <c r="G28" s="65">
        <v>840</v>
      </c>
      <c r="H28" s="66">
        <v>850.00000000000034</v>
      </c>
      <c r="I28" s="65">
        <v>560</v>
      </c>
      <c r="J28" s="66">
        <v>559.99999999999989</v>
      </c>
      <c r="K28" s="65">
        <v>0</v>
      </c>
      <c r="L28" s="66">
        <v>0</v>
      </c>
      <c r="M28" s="65">
        <v>0</v>
      </c>
      <c r="N28" s="66">
        <v>0</v>
      </c>
      <c r="O28" s="9"/>
      <c r="P28" s="10">
        <f t="shared" si="10"/>
        <v>0.93303571428571475</v>
      </c>
      <c r="Q28" s="10">
        <f t="shared" si="20"/>
        <v>0.94642857142857173</v>
      </c>
      <c r="R28" s="11"/>
      <c r="S28" s="10">
        <f t="shared" si="11"/>
        <v>1.0119047619047623</v>
      </c>
      <c r="T28" s="10">
        <f t="shared" si="18"/>
        <v>0.99999999999999978</v>
      </c>
      <c r="U28" s="11"/>
      <c r="W28" s="12"/>
      <c r="Y28" s="10">
        <f t="shared" si="19"/>
        <v>0.93973214285714324</v>
      </c>
      <c r="Z28" s="10">
        <f t="shared" si="12"/>
        <v>1.0059523809523809</v>
      </c>
      <c r="AB28" s="10">
        <f t="shared" si="13"/>
        <v>0.97247023809523858</v>
      </c>
      <c r="AC28" s="10">
        <f t="shared" si="13"/>
        <v>0.97321428571428581</v>
      </c>
      <c r="AD28" s="11"/>
      <c r="AF28" s="13">
        <v>639</v>
      </c>
      <c r="AG28" s="14">
        <f t="shared" si="14"/>
        <v>3.7832550860719887</v>
      </c>
      <c r="AH28" s="14">
        <f t="shared" si="15"/>
        <v>2.1205007824726136</v>
      </c>
      <c r="AI28" s="15"/>
      <c r="AJ28" s="14">
        <f t="shared" si="16"/>
        <v>5.9037558685446028</v>
      </c>
    </row>
    <row r="29" spans="1:36" x14ac:dyDescent="0.35">
      <c r="A29" s="53"/>
      <c r="B29" s="33" t="s">
        <v>50</v>
      </c>
      <c r="C29" s="73">
        <v>2100</v>
      </c>
      <c r="D29" s="74">
        <v>2009.9999999999995</v>
      </c>
      <c r="E29" s="73">
        <v>2100</v>
      </c>
      <c r="F29" s="74">
        <v>1687.5</v>
      </c>
      <c r="G29" s="73">
        <v>1120</v>
      </c>
      <c r="H29" s="74">
        <v>890.00000000000045</v>
      </c>
      <c r="I29" s="73">
        <v>1120</v>
      </c>
      <c r="J29" s="74">
        <v>790.00000000000023</v>
      </c>
      <c r="K29" s="73">
        <v>0</v>
      </c>
      <c r="L29" s="74">
        <v>0</v>
      </c>
      <c r="M29" s="73">
        <v>0</v>
      </c>
      <c r="N29" s="74">
        <v>0</v>
      </c>
      <c r="O29" s="9"/>
      <c r="P29" s="10">
        <f t="shared" si="10"/>
        <v>0.95714285714285696</v>
      </c>
      <c r="Q29" s="10">
        <f t="shared" si="20"/>
        <v>0.8035714285714286</v>
      </c>
      <c r="R29" s="11"/>
      <c r="S29" s="10">
        <f t="shared" si="11"/>
        <v>0.79464285714285754</v>
      </c>
      <c r="T29" s="10">
        <f t="shared" si="18"/>
        <v>0.70535714285714302</v>
      </c>
      <c r="U29" s="11"/>
      <c r="W29" s="12"/>
      <c r="Y29" s="10">
        <f t="shared" si="19"/>
        <v>0.88035714285714284</v>
      </c>
      <c r="Z29" s="10">
        <f t="shared" si="12"/>
        <v>0.75000000000000022</v>
      </c>
      <c r="AB29" s="10">
        <f t="shared" si="13"/>
        <v>0.87589285714285725</v>
      </c>
      <c r="AC29" s="10">
        <f t="shared" si="13"/>
        <v>0.75446428571428581</v>
      </c>
      <c r="AD29" s="11"/>
      <c r="AF29" s="13">
        <v>758</v>
      </c>
      <c r="AG29" s="14">
        <f t="shared" si="14"/>
        <v>3.8258575197889182</v>
      </c>
      <c r="AH29" s="14">
        <f t="shared" si="15"/>
        <v>3.2684696569920844</v>
      </c>
      <c r="AI29" s="15"/>
      <c r="AJ29" s="14">
        <f t="shared" si="16"/>
        <v>7.094327176781003</v>
      </c>
    </row>
    <row r="30" spans="1:36" x14ac:dyDescent="0.35">
      <c r="A30" s="53"/>
      <c r="B30" s="33" t="s">
        <v>51</v>
      </c>
      <c r="C30" s="73">
        <v>1680</v>
      </c>
      <c r="D30" s="74">
        <v>1440.0000000000002</v>
      </c>
      <c r="E30" s="73">
        <v>1575</v>
      </c>
      <c r="F30" s="74">
        <v>1747.4999999999998</v>
      </c>
      <c r="G30" s="73">
        <v>840</v>
      </c>
      <c r="H30" s="74">
        <v>840.00000000000034</v>
      </c>
      <c r="I30" s="73">
        <v>840</v>
      </c>
      <c r="J30" s="74">
        <v>1190</v>
      </c>
      <c r="K30" s="73">
        <v>0</v>
      </c>
      <c r="L30" s="74">
        <v>0</v>
      </c>
      <c r="M30" s="73">
        <v>0</v>
      </c>
      <c r="N30" s="74">
        <v>0</v>
      </c>
      <c r="O30" s="9"/>
      <c r="P30" s="10">
        <f t="shared" si="10"/>
        <v>0.85714285714285732</v>
      </c>
      <c r="Q30" s="10">
        <f t="shared" si="20"/>
        <v>1.1095238095238094</v>
      </c>
      <c r="R30" s="11"/>
      <c r="S30" s="10">
        <f t="shared" si="11"/>
        <v>1.0000000000000004</v>
      </c>
      <c r="T30" s="10">
        <f t="shared" si="18"/>
        <v>1.4166666666666667</v>
      </c>
      <c r="U30" s="11"/>
      <c r="W30" s="12"/>
      <c r="Y30" s="10">
        <f t="shared" si="19"/>
        <v>0.98333333333333339</v>
      </c>
      <c r="Z30" s="10">
        <f t="shared" si="12"/>
        <v>1.2083333333333335</v>
      </c>
      <c r="AB30" s="10">
        <f t="shared" si="13"/>
        <v>0.92857142857142883</v>
      </c>
      <c r="AC30" s="10">
        <f t="shared" si="13"/>
        <v>1.263095238095238</v>
      </c>
      <c r="AD30" s="11"/>
      <c r="AF30" s="13">
        <v>753</v>
      </c>
      <c r="AG30" s="14">
        <f t="shared" si="14"/>
        <v>3.0278884462151399</v>
      </c>
      <c r="AH30" s="14">
        <f t="shared" si="15"/>
        <v>3.9010624169986721</v>
      </c>
      <c r="AI30" s="15"/>
      <c r="AJ30" s="14">
        <f t="shared" si="16"/>
        <v>6.928950863213811</v>
      </c>
    </row>
    <row r="31" spans="1:36" x14ac:dyDescent="0.35">
      <c r="A31" s="53"/>
      <c r="B31" s="33" t="s">
        <v>52</v>
      </c>
      <c r="C31" s="73">
        <v>1680</v>
      </c>
      <c r="D31" s="74">
        <v>1642.5</v>
      </c>
      <c r="E31" s="73">
        <v>1470</v>
      </c>
      <c r="F31" s="74">
        <v>1642.5</v>
      </c>
      <c r="G31" s="73">
        <v>840</v>
      </c>
      <c r="H31" s="74">
        <v>920.00000000000023</v>
      </c>
      <c r="I31" s="73">
        <v>560</v>
      </c>
      <c r="J31" s="74">
        <v>1020.0000000000001</v>
      </c>
      <c r="K31" s="73">
        <v>0</v>
      </c>
      <c r="L31" s="74">
        <v>0</v>
      </c>
      <c r="M31" s="73">
        <v>0</v>
      </c>
      <c r="N31" s="74">
        <v>0</v>
      </c>
      <c r="O31" s="9"/>
      <c r="P31" s="10">
        <f t="shared" si="10"/>
        <v>0.9776785714285714</v>
      </c>
      <c r="Q31" s="10">
        <f t="shared" si="20"/>
        <v>1.1173469387755102</v>
      </c>
      <c r="R31" s="11"/>
      <c r="S31" s="10">
        <f t="shared" si="11"/>
        <v>1.0952380952380956</v>
      </c>
      <c r="T31" s="10">
        <f t="shared" si="18"/>
        <v>1.8214285714285716</v>
      </c>
      <c r="U31" s="11"/>
      <c r="W31" s="12"/>
      <c r="Y31" s="10">
        <f t="shared" si="19"/>
        <v>1.0475127551020407</v>
      </c>
      <c r="Z31" s="10">
        <f t="shared" si="12"/>
        <v>1.4583333333333335</v>
      </c>
      <c r="AB31" s="10">
        <f t="shared" si="13"/>
        <v>1.0364583333333335</v>
      </c>
      <c r="AC31" s="10">
        <f t="shared" si="13"/>
        <v>1.4693877551020409</v>
      </c>
      <c r="AD31" s="11"/>
      <c r="AF31" s="13">
        <v>775</v>
      </c>
      <c r="AG31" s="14">
        <f t="shared" si="14"/>
        <v>3.306451612903226</v>
      </c>
      <c r="AH31" s="14">
        <f t="shared" si="15"/>
        <v>3.435483870967742</v>
      </c>
      <c r="AI31" s="15"/>
      <c r="AJ31" s="14">
        <f t="shared" si="16"/>
        <v>6.741935483870968</v>
      </c>
    </row>
    <row r="32" spans="1:36" x14ac:dyDescent="0.35">
      <c r="A32" s="53"/>
      <c r="B32" s="33" t="s">
        <v>53</v>
      </c>
      <c r="C32" s="73">
        <v>2310</v>
      </c>
      <c r="D32" s="74">
        <v>2460</v>
      </c>
      <c r="E32" s="73">
        <v>1680</v>
      </c>
      <c r="F32" s="74">
        <v>1785</v>
      </c>
      <c r="G32" s="73">
        <v>1400</v>
      </c>
      <c r="H32" s="74">
        <v>1100</v>
      </c>
      <c r="I32" s="73">
        <v>840</v>
      </c>
      <c r="J32" s="74">
        <v>800.00000000000034</v>
      </c>
      <c r="K32" s="73">
        <v>0</v>
      </c>
      <c r="L32" s="74">
        <v>0</v>
      </c>
      <c r="M32" s="73">
        <v>0</v>
      </c>
      <c r="N32" s="74">
        <v>0</v>
      </c>
      <c r="O32" s="9"/>
      <c r="P32" s="10">
        <f t="shared" si="10"/>
        <v>1.0649350649350648</v>
      </c>
      <c r="Q32" s="10">
        <f t="shared" si="20"/>
        <v>1.0625</v>
      </c>
      <c r="R32" s="11"/>
      <c r="S32" s="10">
        <f t="shared" si="11"/>
        <v>0.7857142857142857</v>
      </c>
      <c r="T32" s="10">
        <f t="shared" si="18"/>
        <v>0.95238095238095277</v>
      </c>
      <c r="U32" s="11"/>
      <c r="W32" s="12"/>
      <c r="Y32" s="10">
        <f t="shared" si="19"/>
        <v>1.0637175324675323</v>
      </c>
      <c r="Z32" s="10">
        <f t="shared" ref="Z32" si="21">SUM(S32:T32)/2</f>
        <v>0.86904761904761929</v>
      </c>
      <c r="AB32" s="10">
        <f t="shared" si="13"/>
        <v>0.92532467532467533</v>
      </c>
      <c r="AC32" s="10">
        <f t="shared" si="13"/>
        <v>1.0074404761904763</v>
      </c>
      <c r="AD32" s="11"/>
      <c r="AF32" s="13">
        <v>657</v>
      </c>
      <c r="AG32" s="14">
        <f t="shared" si="14"/>
        <v>5.4185692541856927</v>
      </c>
      <c r="AH32" s="14">
        <f t="shared" si="15"/>
        <v>3.9345509893455106</v>
      </c>
      <c r="AI32" s="15"/>
      <c r="AJ32" s="14">
        <f t="shared" si="16"/>
        <v>9.3531202435312029</v>
      </c>
    </row>
    <row r="33" spans="1:36" x14ac:dyDescent="0.35">
      <c r="A33" s="53"/>
      <c r="B33" s="33" t="s">
        <v>54</v>
      </c>
      <c r="C33" s="73">
        <v>2730</v>
      </c>
      <c r="D33" s="74">
        <v>2325.0000000000005</v>
      </c>
      <c r="E33" s="73">
        <v>1470</v>
      </c>
      <c r="F33" s="74">
        <v>1402.5</v>
      </c>
      <c r="G33" s="73">
        <v>840</v>
      </c>
      <c r="H33" s="74">
        <v>840.00000000000034</v>
      </c>
      <c r="I33" s="73">
        <v>840</v>
      </c>
      <c r="J33" s="74">
        <v>820.00000000000045</v>
      </c>
      <c r="K33" s="73">
        <v>0</v>
      </c>
      <c r="L33" s="74">
        <v>0</v>
      </c>
      <c r="M33" s="73">
        <v>0</v>
      </c>
      <c r="N33" s="74">
        <v>0</v>
      </c>
      <c r="O33" s="9"/>
      <c r="P33" s="10">
        <f t="shared" si="10"/>
        <v>0.85164835164835184</v>
      </c>
      <c r="Q33" s="10">
        <f t="shared" si="20"/>
        <v>0.95408163265306123</v>
      </c>
      <c r="R33" s="11"/>
      <c r="S33" s="10">
        <f t="shared" si="11"/>
        <v>1.0000000000000004</v>
      </c>
      <c r="T33" s="10">
        <f t="shared" si="18"/>
        <v>0.97619047619047672</v>
      </c>
      <c r="U33" s="11"/>
      <c r="W33" s="12"/>
      <c r="Y33" s="10">
        <f t="shared" si="19"/>
        <v>0.90286499215070659</v>
      </c>
      <c r="Z33" s="10">
        <f t="shared" si="12"/>
        <v>0.98809523809523858</v>
      </c>
      <c r="AB33" s="10">
        <f t="shared" si="13"/>
        <v>0.92582417582417609</v>
      </c>
      <c r="AC33" s="10">
        <f t="shared" si="13"/>
        <v>0.96513605442176897</v>
      </c>
      <c r="AD33" s="11"/>
      <c r="AF33" s="13">
        <v>921</v>
      </c>
      <c r="AG33" s="14">
        <f t="shared" si="14"/>
        <v>3.4364820846905548</v>
      </c>
      <c r="AH33" s="14">
        <f t="shared" si="15"/>
        <v>2.4131378935939201</v>
      </c>
      <c r="AI33" s="15"/>
      <c r="AJ33" s="14">
        <f t="shared" si="16"/>
        <v>5.8496199782844753</v>
      </c>
    </row>
    <row r="34" spans="1:36" x14ac:dyDescent="0.35">
      <c r="A34" s="53"/>
      <c r="B34" s="33" t="s">
        <v>55</v>
      </c>
      <c r="C34" s="75">
        <v>1680</v>
      </c>
      <c r="D34" s="76">
        <v>1890</v>
      </c>
      <c r="E34" s="75">
        <v>1470</v>
      </c>
      <c r="F34" s="76">
        <v>1312.5000000000002</v>
      </c>
      <c r="G34" s="75">
        <v>840</v>
      </c>
      <c r="H34" s="76">
        <v>1190</v>
      </c>
      <c r="I34" s="73">
        <v>560</v>
      </c>
      <c r="J34" s="74">
        <v>900.00000000000023</v>
      </c>
      <c r="K34" s="75">
        <v>0</v>
      </c>
      <c r="L34" s="76">
        <v>0</v>
      </c>
      <c r="M34" s="73">
        <v>0</v>
      </c>
      <c r="N34" s="74">
        <v>0</v>
      </c>
      <c r="O34" s="9"/>
      <c r="P34" s="10">
        <f t="shared" si="10"/>
        <v>1.125</v>
      </c>
      <c r="Q34" s="10">
        <f t="shared" si="20"/>
        <v>0.89285714285714302</v>
      </c>
      <c r="R34" s="11"/>
      <c r="S34" s="10">
        <f t="shared" si="11"/>
        <v>1.4166666666666667</v>
      </c>
      <c r="T34" s="10">
        <f t="shared" si="18"/>
        <v>1.6071428571428577</v>
      </c>
      <c r="U34" s="11"/>
      <c r="W34" s="12"/>
      <c r="Y34" s="10">
        <f t="shared" si="19"/>
        <v>1.0089285714285716</v>
      </c>
      <c r="Z34" s="10">
        <f t="shared" si="12"/>
        <v>1.5119047619047623</v>
      </c>
      <c r="AB34" s="10">
        <f t="shared" si="13"/>
        <v>1.2708333333333335</v>
      </c>
      <c r="AC34" s="10">
        <f t="shared" si="13"/>
        <v>1.2500000000000004</v>
      </c>
      <c r="AD34" s="11"/>
      <c r="AF34" s="13">
        <v>633</v>
      </c>
      <c r="AG34" s="14">
        <f t="shared" si="14"/>
        <v>4.8657187993680884</v>
      </c>
      <c r="AH34" s="14">
        <f t="shared" si="15"/>
        <v>3.4952606635071097</v>
      </c>
      <c r="AI34" s="15"/>
      <c r="AJ34" s="14">
        <f t="shared" si="16"/>
        <v>8.3609794628751981</v>
      </c>
    </row>
    <row r="35" spans="1:36" x14ac:dyDescent="0.35">
      <c r="A35" s="53"/>
      <c r="B35" s="33" t="s">
        <v>56</v>
      </c>
      <c r="C35" s="73">
        <v>1680</v>
      </c>
      <c r="D35" s="74">
        <v>1942.5000000000002</v>
      </c>
      <c r="E35" s="73">
        <v>1470</v>
      </c>
      <c r="F35" s="74">
        <v>1544.9999999999998</v>
      </c>
      <c r="G35" s="73">
        <v>840</v>
      </c>
      <c r="H35" s="74">
        <v>1100</v>
      </c>
      <c r="I35" s="73">
        <v>840</v>
      </c>
      <c r="J35" s="74">
        <v>1179.9999999999995</v>
      </c>
      <c r="K35" s="73">
        <v>0</v>
      </c>
      <c r="L35" s="74">
        <v>0</v>
      </c>
      <c r="M35" s="73">
        <v>0</v>
      </c>
      <c r="N35" s="74">
        <v>0</v>
      </c>
      <c r="O35" s="9"/>
      <c r="P35" s="10">
        <f t="shared" si="10"/>
        <v>1.1562500000000002</v>
      </c>
      <c r="Q35" s="10">
        <f t="shared" si="20"/>
        <v>1.0510204081632653</v>
      </c>
      <c r="R35" s="11"/>
      <c r="S35" s="10">
        <f t="shared" si="11"/>
        <v>1.3095238095238095</v>
      </c>
      <c r="T35" s="10">
        <f t="shared" si="18"/>
        <v>1.4047619047619042</v>
      </c>
      <c r="U35" s="11"/>
      <c r="W35" s="12"/>
      <c r="Y35" s="10">
        <f t="shared" si="19"/>
        <v>1.1036352040816326</v>
      </c>
      <c r="Z35" s="10">
        <f t="shared" si="12"/>
        <v>1.3571428571428568</v>
      </c>
      <c r="AB35" s="10">
        <f t="shared" si="13"/>
        <v>1.2328869047619049</v>
      </c>
      <c r="AC35" s="10">
        <f t="shared" si="13"/>
        <v>1.2278911564625847</v>
      </c>
      <c r="AD35" s="11"/>
      <c r="AF35" s="13">
        <v>932</v>
      </c>
      <c r="AG35" s="14">
        <f t="shared" si="14"/>
        <v>3.2644849785407724</v>
      </c>
      <c r="AH35" s="14">
        <f t="shared" si="15"/>
        <v>2.9238197424892696</v>
      </c>
      <c r="AI35" s="15"/>
      <c r="AJ35" s="14">
        <f t="shared" si="16"/>
        <v>6.1883047210300433</v>
      </c>
    </row>
    <row r="36" spans="1:36" x14ac:dyDescent="0.35">
      <c r="A36" s="53"/>
      <c r="B36" s="33" t="s">
        <v>57</v>
      </c>
      <c r="C36" s="73">
        <v>1890</v>
      </c>
      <c r="D36" s="74">
        <v>1905</v>
      </c>
      <c r="E36" s="73">
        <v>1680</v>
      </c>
      <c r="F36" s="74">
        <v>1394.9999999999998</v>
      </c>
      <c r="G36" s="73">
        <v>840</v>
      </c>
      <c r="H36" s="74">
        <v>910.00000000000011</v>
      </c>
      <c r="I36" s="73">
        <v>840</v>
      </c>
      <c r="J36" s="74">
        <v>920.00000000000011</v>
      </c>
      <c r="K36" s="73">
        <v>0</v>
      </c>
      <c r="L36" s="74">
        <v>0</v>
      </c>
      <c r="M36" s="73">
        <v>0</v>
      </c>
      <c r="N36" s="74">
        <v>0</v>
      </c>
      <c r="O36" s="9"/>
      <c r="P36" s="10">
        <f t="shared" si="10"/>
        <v>1.0079365079365079</v>
      </c>
      <c r="Q36" s="10">
        <f t="shared" si="20"/>
        <v>0.83035714285714268</v>
      </c>
      <c r="R36" s="11"/>
      <c r="S36" s="10">
        <f t="shared" si="11"/>
        <v>1.0833333333333335</v>
      </c>
      <c r="T36" s="10">
        <f t="shared" si="18"/>
        <v>1.0952380952380953</v>
      </c>
      <c r="U36" s="11"/>
      <c r="W36" s="12"/>
      <c r="Y36" s="10">
        <f t="shared" si="19"/>
        <v>0.91914682539682535</v>
      </c>
      <c r="Z36" s="10">
        <f t="shared" si="12"/>
        <v>1.0892857142857144</v>
      </c>
      <c r="AB36" s="10">
        <f t="shared" ref="AB36:AC43" si="22">(P36+S36)/2</f>
        <v>1.0456349206349207</v>
      </c>
      <c r="AC36" s="10">
        <f t="shared" si="22"/>
        <v>0.96279761904761907</v>
      </c>
      <c r="AD36" s="11"/>
      <c r="AF36" s="13">
        <v>761</v>
      </c>
      <c r="AG36" s="14">
        <f t="shared" si="14"/>
        <v>3.6990801576872534</v>
      </c>
      <c r="AH36" s="14">
        <f t="shared" si="15"/>
        <v>3.0420499342969776</v>
      </c>
      <c r="AI36" s="15"/>
      <c r="AJ36" s="14">
        <f t="shared" si="16"/>
        <v>6.741130091984231</v>
      </c>
    </row>
    <row r="37" spans="1:36" x14ac:dyDescent="0.35">
      <c r="A37" s="53"/>
      <c r="B37" s="33" t="s">
        <v>58</v>
      </c>
      <c r="C37" s="73">
        <v>1260</v>
      </c>
      <c r="D37" s="74">
        <v>1447.5000000000007</v>
      </c>
      <c r="E37" s="73">
        <v>1050</v>
      </c>
      <c r="F37" s="74">
        <v>900</v>
      </c>
      <c r="G37" s="73">
        <v>840</v>
      </c>
      <c r="H37" s="74">
        <v>960.00000000000034</v>
      </c>
      <c r="I37" s="73">
        <v>560</v>
      </c>
      <c r="J37" s="74">
        <v>579.99999999999989</v>
      </c>
      <c r="K37" s="73">
        <v>0</v>
      </c>
      <c r="L37" s="74">
        <v>0</v>
      </c>
      <c r="M37" s="73">
        <v>0</v>
      </c>
      <c r="N37" s="74">
        <v>0</v>
      </c>
      <c r="O37" s="9"/>
      <c r="P37" s="10">
        <f t="shared" si="10"/>
        <v>1.1488095238095244</v>
      </c>
      <c r="Q37" s="10">
        <f t="shared" si="20"/>
        <v>0.8571428571428571</v>
      </c>
      <c r="R37" s="11"/>
      <c r="S37" s="10">
        <f t="shared" si="11"/>
        <v>1.1428571428571432</v>
      </c>
      <c r="T37" s="10">
        <f t="shared" si="18"/>
        <v>1.0357142857142856</v>
      </c>
      <c r="U37" s="11"/>
      <c r="W37" s="12"/>
      <c r="Y37" s="10">
        <f t="shared" si="19"/>
        <v>1.0029761904761907</v>
      </c>
      <c r="Z37" s="10">
        <f t="shared" si="12"/>
        <v>1.0892857142857144</v>
      </c>
      <c r="AB37" s="10">
        <f t="shared" si="22"/>
        <v>1.1458333333333339</v>
      </c>
      <c r="AC37" s="10">
        <f t="shared" si="22"/>
        <v>0.9464285714285714</v>
      </c>
      <c r="AD37" s="11"/>
      <c r="AF37" s="13">
        <v>588</v>
      </c>
      <c r="AG37" s="14">
        <f t="shared" si="14"/>
        <v>4.0943877551020424</v>
      </c>
      <c r="AH37" s="14">
        <f t="shared" si="15"/>
        <v>2.5170068027210886</v>
      </c>
      <c r="AI37" s="15"/>
      <c r="AJ37" s="14">
        <f t="shared" si="16"/>
        <v>6.6113945578231315</v>
      </c>
    </row>
    <row r="38" spans="1:36" x14ac:dyDescent="0.35">
      <c r="A38" s="53"/>
      <c r="B38" s="33" t="s">
        <v>59</v>
      </c>
      <c r="C38" s="73">
        <v>2520</v>
      </c>
      <c r="D38" s="74">
        <v>1635</v>
      </c>
      <c r="E38" s="73">
        <v>2100</v>
      </c>
      <c r="F38" s="74">
        <v>1244.9999999999998</v>
      </c>
      <c r="G38" s="73">
        <v>1680</v>
      </c>
      <c r="H38" s="74">
        <v>1139.9999999999998</v>
      </c>
      <c r="I38" s="73">
        <v>1400</v>
      </c>
      <c r="J38" s="74">
        <v>780.00000000000034</v>
      </c>
      <c r="K38" s="73">
        <v>0</v>
      </c>
      <c r="L38" s="74">
        <v>0</v>
      </c>
      <c r="M38" s="73">
        <v>0</v>
      </c>
      <c r="N38" s="74">
        <v>0</v>
      </c>
      <c r="O38" s="9"/>
      <c r="P38" s="10">
        <f t="shared" si="10"/>
        <v>0.64880952380952384</v>
      </c>
      <c r="Q38" s="10">
        <f t="shared" si="20"/>
        <v>0.59285714285714275</v>
      </c>
      <c r="R38" s="11"/>
      <c r="S38" s="10">
        <f t="shared" si="11"/>
        <v>0.67857142857142838</v>
      </c>
      <c r="T38" s="10">
        <f t="shared" si="18"/>
        <v>0.55714285714285738</v>
      </c>
      <c r="U38" s="11"/>
      <c r="W38" s="12"/>
      <c r="Y38" s="10">
        <f t="shared" si="19"/>
        <v>0.62083333333333335</v>
      </c>
      <c r="Z38" s="10">
        <f t="shared" si="12"/>
        <v>0.61785714285714288</v>
      </c>
      <c r="AB38" s="10">
        <f t="shared" si="22"/>
        <v>0.66369047619047605</v>
      </c>
      <c r="AC38" s="10">
        <f t="shared" si="22"/>
        <v>0.57500000000000007</v>
      </c>
      <c r="AD38" s="11"/>
      <c r="AF38" s="13">
        <v>735</v>
      </c>
      <c r="AG38" s="14">
        <f t="shared" si="14"/>
        <v>3.7755102040816326</v>
      </c>
      <c r="AH38" s="14">
        <f t="shared" si="15"/>
        <v>2.7551020408163267</v>
      </c>
      <c r="AI38" s="15"/>
      <c r="AJ38" s="14">
        <f t="shared" si="16"/>
        <v>6.5306122448979593</v>
      </c>
    </row>
    <row r="39" spans="1:36" x14ac:dyDescent="0.35">
      <c r="A39" s="53"/>
      <c r="B39" s="33" t="s">
        <v>60</v>
      </c>
      <c r="C39" s="73">
        <v>2520</v>
      </c>
      <c r="D39" s="74">
        <v>2002.5000000000002</v>
      </c>
      <c r="E39" s="73">
        <v>2100</v>
      </c>
      <c r="F39" s="74">
        <v>1440.0000000000002</v>
      </c>
      <c r="G39" s="73">
        <v>1400</v>
      </c>
      <c r="H39" s="74">
        <v>1199.9999999999998</v>
      </c>
      <c r="I39" s="73">
        <v>1120</v>
      </c>
      <c r="J39" s="74">
        <v>1020.0000000000001</v>
      </c>
      <c r="K39" s="73">
        <v>0</v>
      </c>
      <c r="L39" s="74">
        <v>0</v>
      </c>
      <c r="M39" s="73">
        <v>0</v>
      </c>
      <c r="N39" s="74">
        <v>0</v>
      </c>
      <c r="O39" s="9"/>
      <c r="P39" s="10">
        <f t="shared" si="10"/>
        <v>0.79464285714285721</v>
      </c>
      <c r="Q39" s="10">
        <f t="shared" si="20"/>
        <v>0.68571428571428583</v>
      </c>
      <c r="R39" s="11"/>
      <c r="S39" s="10">
        <f t="shared" si="11"/>
        <v>0.85714285714285698</v>
      </c>
      <c r="T39" s="10">
        <f t="shared" si="18"/>
        <v>0.91071428571428581</v>
      </c>
      <c r="U39" s="11"/>
      <c r="W39" s="12"/>
      <c r="Y39" s="10">
        <f t="shared" si="19"/>
        <v>0.74017857142857157</v>
      </c>
      <c r="Z39" s="10">
        <f t="shared" si="12"/>
        <v>0.8839285714285714</v>
      </c>
      <c r="AB39" s="10">
        <f t="shared" si="22"/>
        <v>0.8258928571428571</v>
      </c>
      <c r="AC39" s="10">
        <f t="shared" si="22"/>
        <v>0.79821428571428577</v>
      </c>
      <c r="AD39" s="11"/>
      <c r="AF39" s="13">
        <v>762</v>
      </c>
      <c r="AG39" s="14">
        <f t="shared" si="14"/>
        <v>4.2027559055118111</v>
      </c>
      <c r="AH39" s="14">
        <f t="shared" si="15"/>
        <v>3.2283464566929139</v>
      </c>
      <c r="AI39" s="15"/>
      <c r="AJ39" s="14">
        <f t="shared" si="16"/>
        <v>7.4311023622047241</v>
      </c>
    </row>
    <row r="40" spans="1:36" x14ac:dyDescent="0.35">
      <c r="A40" s="53"/>
      <c r="B40" s="33" t="s">
        <v>61</v>
      </c>
      <c r="C40" s="73">
        <v>1680</v>
      </c>
      <c r="D40" s="73">
        <v>1244.9999999999995</v>
      </c>
      <c r="E40" s="73">
        <v>840</v>
      </c>
      <c r="F40" s="73">
        <v>1027.5</v>
      </c>
      <c r="G40" s="73">
        <v>1120</v>
      </c>
      <c r="H40" s="73">
        <v>795.00000000000023</v>
      </c>
      <c r="I40" s="73">
        <v>560</v>
      </c>
      <c r="J40" s="73">
        <v>1010</v>
      </c>
      <c r="K40" s="73">
        <v>0</v>
      </c>
      <c r="L40" s="73">
        <v>0</v>
      </c>
      <c r="M40" s="73">
        <v>0</v>
      </c>
      <c r="N40" s="73">
        <v>0</v>
      </c>
      <c r="O40" s="9"/>
      <c r="P40" s="10">
        <f>D40/C40</f>
        <v>0.74107142857142827</v>
      </c>
      <c r="Q40" s="10">
        <f t="shared" si="20"/>
        <v>1.2232142857142858</v>
      </c>
      <c r="R40" s="11"/>
      <c r="S40" s="10">
        <f t="shared" si="11"/>
        <v>0.70982142857142883</v>
      </c>
      <c r="T40" s="10">
        <f t="shared" si="18"/>
        <v>1.8035714285714286</v>
      </c>
      <c r="U40" s="11"/>
      <c r="W40" s="12"/>
      <c r="Y40" s="10">
        <f t="shared" si="19"/>
        <v>0.98214285714285698</v>
      </c>
      <c r="Z40" s="10">
        <f t="shared" si="12"/>
        <v>1.2566964285714288</v>
      </c>
      <c r="AB40" s="10">
        <f t="shared" si="22"/>
        <v>0.7254464285714286</v>
      </c>
      <c r="AC40" s="10">
        <f t="shared" si="22"/>
        <v>1.5133928571428572</v>
      </c>
      <c r="AD40" s="11"/>
      <c r="AF40" s="13">
        <v>285</v>
      </c>
      <c r="AG40" s="14">
        <f t="shared" si="14"/>
        <v>7.1578947368421044</v>
      </c>
      <c r="AH40" s="14">
        <f t="shared" si="15"/>
        <v>7.1491228070175437</v>
      </c>
      <c r="AI40" s="15"/>
      <c r="AJ40" s="14">
        <f t="shared" si="16"/>
        <v>14.307017543859649</v>
      </c>
    </row>
    <row r="41" spans="1:36" x14ac:dyDescent="0.35">
      <c r="A41" s="53"/>
      <c r="B41" s="33" t="s">
        <v>62</v>
      </c>
      <c r="C41" s="73">
        <v>1890</v>
      </c>
      <c r="D41" s="74">
        <v>1455.0000000000002</v>
      </c>
      <c r="E41" s="73">
        <v>1470</v>
      </c>
      <c r="F41" s="74">
        <v>1350</v>
      </c>
      <c r="G41" s="73">
        <v>840</v>
      </c>
      <c r="H41" s="74">
        <v>840.00000000000034</v>
      </c>
      <c r="I41" s="73">
        <v>840</v>
      </c>
      <c r="J41" s="74">
        <v>870.00000000000034</v>
      </c>
      <c r="K41" s="73">
        <v>0</v>
      </c>
      <c r="L41" s="74">
        <v>0</v>
      </c>
      <c r="M41" s="73">
        <v>0</v>
      </c>
      <c r="N41" s="74">
        <v>0</v>
      </c>
      <c r="O41" s="9"/>
      <c r="P41" s="10">
        <f t="shared" si="10"/>
        <v>0.76984126984126999</v>
      </c>
      <c r="Q41" s="10">
        <f t="shared" si="20"/>
        <v>0.91836734693877553</v>
      </c>
      <c r="R41" s="11"/>
      <c r="S41" s="10">
        <f t="shared" si="11"/>
        <v>1.0000000000000004</v>
      </c>
      <c r="T41" s="10">
        <f>J41/I41</f>
        <v>1.035714285714286</v>
      </c>
      <c r="U41" s="11"/>
      <c r="W41" s="12"/>
      <c r="Y41" s="10">
        <f t="shared" si="19"/>
        <v>0.84410430839002282</v>
      </c>
      <c r="Z41" s="10">
        <f t="shared" si="12"/>
        <v>1.0178571428571432</v>
      </c>
      <c r="AB41" s="10">
        <f t="shared" si="22"/>
        <v>0.88492063492063522</v>
      </c>
      <c r="AC41" s="10">
        <f t="shared" si="22"/>
        <v>0.97704081632653073</v>
      </c>
      <c r="AD41" s="11"/>
      <c r="AF41" s="13">
        <v>760</v>
      </c>
      <c r="AG41" s="14">
        <f t="shared" si="14"/>
        <v>3.0197368421052637</v>
      </c>
      <c r="AH41" s="14">
        <f t="shared" si="15"/>
        <v>2.9210526315789478</v>
      </c>
      <c r="AI41" s="15"/>
      <c r="AJ41" s="14">
        <f t="shared" si="16"/>
        <v>5.9407894736842115</v>
      </c>
    </row>
    <row r="42" spans="1:36" x14ac:dyDescent="0.35">
      <c r="A42" s="53"/>
      <c r="B42" s="33" t="s">
        <v>63</v>
      </c>
      <c r="C42" s="73">
        <v>1260</v>
      </c>
      <c r="D42" s="73">
        <v>1492.5000000000002</v>
      </c>
      <c r="E42" s="73">
        <v>1680</v>
      </c>
      <c r="F42" s="73">
        <v>1395</v>
      </c>
      <c r="G42" s="73">
        <v>560</v>
      </c>
      <c r="H42" s="73">
        <v>840.00000000000034</v>
      </c>
      <c r="I42" s="73">
        <v>840</v>
      </c>
      <c r="J42" s="73">
        <v>810.00000000000034</v>
      </c>
      <c r="K42" s="73">
        <v>0</v>
      </c>
      <c r="L42" s="73">
        <v>0</v>
      </c>
      <c r="M42" s="73">
        <v>0</v>
      </c>
      <c r="N42" s="74">
        <v>0</v>
      </c>
      <c r="O42" s="9"/>
      <c r="P42" s="10">
        <f t="shared" si="10"/>
        <v>1.1845238095238098</v>
      </c>
      <c r="Q42" s="10">
        <f t="shared" si="20"/>
        <v>0.8303571428571429</v>
      </c>
      <c r="R42" s="10" t="e">
        <f>#REF!/#REF!</f>
        <v>#DIV/0!</v>
      </c>
      <c r="S42" s="10">
        <f t="shared" si="11"/>
        <v>1.5000000000000007</v>
      </c>
      <c r="T42" s="10">
        <f t="shared" si="18"/>
        <v>0.96428571428571475</v>
      </c>
      <c r="U42" s="10" t="e">
        <f>#REF!/#REF!</f>
        <v>#DIV/0!</v>
      </c>
      <c r="W42" s="12"/>
      <c r="Y42" s="10">
        <f t="shared" si="19"/>
        <v>1.0074404761904763</v>
      </c>
      <c r="Z42" s="10">
        <f t="shared" si="12"/>
        <v>1.2321428571428577</v>
      </c>
      <c r="AB42" s="10">
        <f t="shared" si="22"/>
        <v>1.3422619047619051</v>
      </c>
      <c r="AC42" s="10">
        <f t="shared" si="22"/>
        <v>0.89732142857142883</v>
      </c>
      <c r="AD42" s="11"/>
      <c r="AF42" s="13">
        <v>699</v>
      </c>
      <c r="AG42" s="14">
        <f t="shared" si="14"/>
        <v>3.3369098712446359</v>
      </c>
      <c r="AH42" s="14">
        <f t="shared" si="15"/>
        <v>3.1545064377682408</v>
      </c>
      <c r="AI42" s="15"/>
      <c r="AJ42" s="14">
        <f>(D42+F42+H42+J42+N42)/AF42</f>
        <v>6.4914163090128767</v>
      </c>
    </row>
    <row r="43" spans="1:36" x14ac:dyDescent="0.35">
      <c r="A43" s="54"/>
      <c r="B43" s="33" t="s">
        <v>64</v>
      </c>
      <c r="C43" s="73">
        <v>2688</v>
      </c>
      <c r="D43" s="74">
        <v>2136</v>
      </c>
      <c r="E43" s="73">
        <v>672</v>
      </c>
      <c r="F43" s="74">
        <v>774.00000000000034</v>
      </c>
      <c r="G43" s="73">
        <v>2016</v>
      </c>
      <c r="H43" s="74">
        <v>1512.0000000000005</v>
      </c>
      <c r="I43" s="73">
        <v>672</v>
      </c>
      <c r="J43" s="74">
        <v>684.00000000000023</v>
      </c>
      <c r="K43" s="73">
        <v>0</v>
      </c>
      <c r="L43" s="74">
        <v>0</v>
      </c>
      <c r="M43" s="73">
        <v>0</v>
      </c>
      <c r="N43" s="74">
        <v>0</v>
      </c>
      <c r="O43" s="9"/>
      <c r="P43" s="10">
        <f t="shared" si="10"/>
        <v>0.7946428571428571</v>
      </c>
      <c r="Q43" s="10">
        <f t="shared" si="20"/>
        <v>1.1517857142857149</v>
      </c>
      <c r="R43" s="11"/>
      <c r="S43" s="10">
        <f t="shared" si="11"/>
        <v>0.75000000000000022</v>
      </c>
      <c r="T43" s="10">
        <f t="shared" si="18"/>
        <v>1.0178571428571432</v>
      </c>
      <c r="U43" s="11"/>
      <c r="W43" s="12" t="s">
        <v>30</v>
      </c>
      <c r="Y43" s="10">
        <f t="shared" si="19"/>
        <v>0.97321428571428603</v>
      </c>
      <c r="Z43" s="10">
        <f t="shared" si="12"/>
        <v>0.88392857142857173</v>
      </c>
      <c r="AB43" s="10">
        <f t="shared" si="22"/>
        <v>0.7723214285714286</v>
      </c>
      <c r="AC43" s="10">
        <f t="shared" si="22"/>
        <v>1.084821428571429</v>
      </c>
      <c r="AD43" s="11"/>
      <c r="AF43" s="13">
        <v>1127</v>
      </c>
      <c r="AG43" s="14">
        <f t="shared" si="14"/>
        <v>3.2369121561668148</v>
      </c>
      <c r="AH43" s="14">
        <f t="shared" si="15"/>
        <v>1.2937000887311449</v>
      </c>
      <c r="AI43" s="15"/>
      <c r="AJ43" s="14">
        <f t="shared" si="16"/>
        <v>4.5306122448979602</v>
      </c>
    </row>
    <row r="44" spans="1:36" x14ac:dyDescent="0.35">
      <c r="A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36" x14ac:dyDescent="0.35">
      <c r="A45" s="34"/>
    </row>
    <row r="46" spans="1:36" x14ac:dyDescent="0.35">
      <c r="A46" s="34"/>
      <c r="E46" s="35"/>
      <c r="F46" s="35"/>
    </row>
  </sheetData>
  <mergeCells count="34">
    <mergeCell ref="A3:B3"/>
    <mergeCell ref="A21:A43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P2:P3"/>
    <mergeCell ref="Q2:Q3"/>
    <mergeCell ref="R2:R3"/>
    <mergeCell ref="S2:S3"/>
    <mergeCell ref="AH2:AH3"/>
  </mergeCells>
  <conditionalFormatting sqref="P4:U43 AB4:AD43 Y4:Z43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43 AB4:AD43 Y4:Z43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8 T15">
    <cfRule type="containsText" dxfId="5" priority="2" operator="containsText" text="n/a">
      <formula>NOT(ISERROR(SEARCH("n/a",T8)))</formula>
    </cfRule>
  </conditionalFormatting>
  <conditionalFormatting sqref="T25">
    <cfRule type="containsText" dxfId="4" priority="1" operator="containsText" text="n/a">
      <formula>NOT(ISERROR(SEARCH("n/a",T25)))</formula>
    </cfRule>
  </conditionalFormatting>
  <conditionalFormatting sqref="W4:W43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Perryman Laura</dc:creator>
  <cp:lastModifiedBy>Perryman Laura</cp:lastModifiedBy>
  <dcterms:created xsi:type="dcterms:W3CDTF">2022-03-15T08:59:18Z</dcterms:created>
  <dcterms:modified xsi:type="dcterms:W3CDTF">2022-03-15T11:25:56Z</dcterms:modified>
</cp:coreProperties>
</file>